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3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2'!$A$6:$L$114</definedName>
    <definedName name="_xlnm._FilterDatabase" localSheetId="2" hidden="1">'Прил 3'!$A$6:$K$111</definedName>
    <definedName name="_xlnm._FilterDatabase" localSheetId="3" hidden="1">'Прил 4'!$A$7:$L$139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3'!$A$1:$I$42</definedName>
    <definedName name="Excel_BuiltIn_Print_Area_5">#REF!</definedName>
    <definedName name="Excel_BuiltIn_Print_Area_5_1" localSheetId="2">'Прил 3'!$A$1:$I$42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2'!$A$1:$L$114</definedName>
    <definedName name="_xlnm.Print_Area" localSheetId="2">'Прил 3'!$A$1:$K$111</definedName>
    <definedName name="_xlnm.Print_Area" localSheetId="3">'Прил 4'!$A$1:$L$139</definedName>
  </definedNames>
  <calcPr calcId="125725"/>
  <fileRecoveryPr autoRecover="0"/>
</workbook>
</file>

<file path=xl/calcChain.xml><?xml version="1.0" encoding="utf-8"?>
<calcChain xmlns="http://schemas.openxmlformats.org/spreadsheetml/2006/main">
  <c r="K56" i="9"/>
  <c r="L56"/>
  <c r="J56"/>
  <c r="J49"/>
  <c r="K121"/>
  <c r="K120" s="1"/>
  <c r="K119" s="1"/>
  <c r="K118" s="1"/>
  <c r="K117" s="1"/>
  <c r="K122"/>
  <c r="L122"/>
  <c r="L121" s="1"/>
  <c r="L120" s="1"/>
  <c r="L119" s="1"/>
  <c r="L118" s="1"/>
  <c r="L117" s="1"/>
  <c r="J121"/>
  <c r="J120" s="1"/>
  <c r="J119" s="1"/>
  <c r="J118" s="1"/>
  <c r="J117" s="1"/>
  <c r="J122"/>
  <c r="K45" i="18" l="1"/>
  <c r="K44" s="1"/>
  <c r="J46"/>
  <c r="J45" s="1"/>
  <c r="J44" s="1"/>
  <c r="K46"/>
  <c r="K9" i="6"/>
  <c r="L9"/>
  <c r="J14" i="18"/>
  <c r="K14"/>
  <c r="J61"/>
  <c r="K61"/>
  <c r="I61"/>
  <c r="J75"/>
  <c r="J74" s="1"/>
  <c r="J73" s="1"/>
  <c r="J72" s="1"/>
  <c r="J71" s="1"/>
  <c r="J76"/>
  <c r="K76"/>
  <c r="K75" s="1"/>
  <c r="K74" s="1"/>
  <c r="K73" s="1"/>
  <c r="K72" s="1"/>
  <c r="K71" s="1"/>
  <c r="I71"/>
  <c r="I72"/>
  <c r="I73"/>
  <c r="I74"/>
  <c r="I75"/>
  <c r="I76"/>
  <c r="K76" i="6"/>
  <c r="K75" s="1"/>
  <c r="K74" s="1"/>
  <c r="K73" s="1"/>
  <c r="K72" s="1"/>
  <c r="L76"/>
  <c r="L75" s="1"/>
  <c r="L74" s="1"/>
  <c r="L73" s="1"/>
  <c r="L72" s="1"/>
  <c r="J62"/>
  <c r="J72"/>
  <c r="J73"/>
  <c r="J74"/>
  <c r="J75"/>
  <c r="J76"/>
  <c r="C31" i="1" l="1"/>
  <c r="K34" i="9" l="1"/>
  <c r="K33" s="1"/>
  <c r="K32" s="1"/>
  <c r="K31" s="1"/>
  <c r="K30" s="1"/>
  <c r="K29" s="1"/>
  <c r="K28" s="1"/>
  <c r="L34"/>
  <c r="L33" s="1"/>
  <c r="L32" s="1"/>
  <c r="L31" s="1"/>
  <c r="L30" s="1"/>
  <c r="L29" s="1"/>
  <c r="L28" s="1"/>
  <c r="J34"/>
  <c r="J33" s="1"/>
  <c r="J32" s="1"/>
  <c r="J31" s="1"/>
  <c r="J30" s="1"/>
  <c r="J29" s="1"/>
  <c r="J28" s="1"/>
  <c r="J51" i="18"/>
  <c r="J50" s="1"/>
  <c r="J49" s="1"/>
  <c r="J48" s="1"/>
  <c r="K51"/>
  <c r="K50" s="1"/>
  <c r="K49" s="1"/>
  <c r="K48" s="1"/>
  <c r="I51"/>
  <c r="I50" s="1"/>
  <c r="I49" s="1"/>
  <c r="I48" s="1"/>
  <c r="J47"/>
  <c r="K47"/>
  <c r="I47"/>
  <c r="I46" s="1"/>
  <c r="K50" i="6"/>
  <c r="K49" s="1"/>
  <c r="K51"/>
  <c r="L51"/>
  <c r="L50" s="1"/>
  <c r="L49" s="1"/>
  <c r="J49"/>
  <c r="J50"/>
  <c r="J51"/>
  <c r="K47"/>
  <c r="L47"/>
  <c r="J47"/>
  <c r="E31" i="1" l="1"/>
  <c r="D31"/>
  <c r="D19" l="1"/>
  <c r="E19"/>
  <c r="C19"/>
  <c r="L100" i="6"/>
  <c r="K100"/>
  <c r="K20" i="9" l="1"/>
  <c r="L66" i="6"/>
  <c r="L65" s="1"/>
  <c r="L64" s="1"/>
  <c r="I66" i="18"/>
  <c r="I65" s="1"/>
  <c r="I64" s="1"/>
  <c r="I63" s="1"/>
  <c r="J97" i="9"/>
  <c r="J96" s="1"/>
  <c r="J95" s="1"/>
  <c r="J94" s="1"/>
  <c r="J93" s="1"/>
  <c r="L20"/>
  <c r="J20"/>
  <c r="J66" i="6"/>
  <c r="J65" s="1"/>
  <c r="J64" s="1"/>
  <c r="K116" i="9"/>
  <c r="K115" s="1"/>
  <c r="K114" s="1"/>
  <c r="K113" s="1"/>
  <c r="K112" s="1"/>
  <c r="K111" s="1"/>
  <c r="L116"/>
  <c r="L115" s="1"/>
  <c r="L114" s="1"/>
  <c r="L113" s="1"/>
  <c r="L112" s="1"/>
  <c r="L111" s="1"/>
  <c r="J116"/>
  <c r="J115" s="1"/>
  <c r="J114" s="1"/>
  <c r="J113" s="1"/>
  <c r="J112" s="1"/>
  <c r="J111" s="1"/>
  <c r="K66" i="18" l="1"/>
  <c r="K65" s="1"/>
  <c r="K64" s="1"/>
  <c r="K63" s="1"/>
  <c r="J66"/>
  <c r="J65" s="1"/>
  <c r="J64" s="1"/>
  <c r="J63" s="1"/>
  <c r="K66" i="6"/>
  <c r="K65" s="1"/>
  <c r="K64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3" i="18" l="1"/>
  <c r="J82" s="1"/>
  <c r="J81" s="1"/>
  <c r="J80" s="1"/>
  <c r="J79" s="1"/>
  <c r="J78" s="1"/>
  <c r="K83"/>
  <c r="K82" s="1"/>
  <c r="K81" s="1"/>
  <c r="K80" s="1"/>
  <c r="K79" s="1"/>
  <c r="K78" s="1"/>
  <c r="I83"/>
  <c r="I82" s="1"/>
  <c r="I81" s="1"/>
  <c r="I80" s="1"/>
  <c r="I79" s="1"/>
  <c r="I78" s="1"/>
  <c r="J70"/>
  <c r="J69" s="1"/>
  <c r="J68" s="1"/>
  <c r="J67" s="1"/>
  <c r="J62" s="1"/>
  <c r="K70"/>
  <c r="K69" s="1"/>
  <c r="K68" s="1"/>
  <c r="K67" s="1"/>
  <c r="K62" s="1"/>
  <c r="I70"/>
  <c r="I69" s="1"/>
  <c r="I68" s="1"/>
  <c r="I67" s="1"/>
  <c r="I62" s="1"/>
  <c r="J43"/>
  <c r="J8" s="1"/>
  <c r="K43"/>
  <c r="K8" s="1"/>
  <c r="I45"/>
  <c r="I44" s="1"/>
  <c r="I43" s="1"/>
  <c r="K46" i="6"/>
  <c r="K45" s="1"/>
  <c r="K44" s="1"/>
  <c r="L46"/>
  <c r="L45" s="1"/>
  <c r="L44" s="1"/>
  <c r="J46"/>
  <c r="J45" s="1"/>
  <c r="J44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3" i="6"/>
  <c r="K82" s="1"/>
  <c r="K81" s="1"/>
  <c r="K80" s="1"/>
  <c r="K79" s="1"/>
  <c r="L83"/>
  <c r="L82" s="1"/>
  <c r="L81" s="1"/>
  <c r="L80" s="1"/>
  <c r="L79" s="1"/>
  <c r="J83"/>
  <c r="J82" s="1"/>
  <c r="J81" s="1"/>
  <c r="J80" s="1"/>
  <c r="J79" s="1"/>
  <c r="K70"/>
  <c r="K69" s="1"/>
  <c r="K68" s="1"/>
  <c r="K63" s="1"/>
  <c r="K62" s="1"/>
  <c r="L70"/>
  <c r="L69" s="1"/>
  <c r="L68" s="1"/>
  <c r="L63" s="1"/>
  <c r="L62" s="1"/>
  <c r="J70"/>
  <c r="J69" s="1"/>
  <c r="J68" s="1"/>
  <c r="J63" s="1"/>
  <c r="D30" i="1" l="1"/>
  <c r="K72" i="9"/>
  <c r="K71" s="1"/>
  <c r="K70" s="1"/>
  <c r="K69" s="1"/>
  <c r="K68" s="1"/>
  <c r="K67" s="1"/>
  <c r="L72"/>
  <c r="L71" s="1"/>
  <c r="L70" s="1"/>
  <c r="L69" s="1"/>
  <c r="L68" s="1"/>
  <c r="L67" s="1"/>
  <c r="J72"/>
  <c r="J71" s="1"/>
  <c r="J70" s="1"/>
  <c r="J69" s="1"/>
  <c r="J68" s="1"/>
  <c r="J67" s="1"/>
  <c r="K48"/>
  <c r="K47" s="1"/>
  <c r="K46" s="1"/>
  <c r="K45" s="1"/>
  <c r="K44" s="1"/>
  <c r="K43" s="1"/>
  <c r="L48"/>
  <c r="L47" s="1"/>
  <c r="L46" s="1"/>
  <c r="L45" s="1"/>
  <c r="L44" s="1"/>
  <c r="L43" s="1"/>
  <c r="J48"/>
  <c r="J47" s="1"/>
  <c r="J46" s="1"/>
  <c r="J45" s="1"/>
  <c r="J44" s="1"/>
  <c r="J43" s="1"/>
  <c r="J58" i="18"/>
  <c r="K58"/>
  <c r="I58"/>
  <c r="I60"/>
  <c r="J31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D25" i="1"/>
  <c r="E25"/>
  <c r="C25"/>
  <c r="E30" l="1"/>
  <c r="C30"/>
  <c r="L98" i="9" l="1"/>
  <c r="L97" s="1"/>
  <c r="L96" s="1"/>
  <c r="L95" s="1"/>
  <c r="L94" s="1"/>
  <c r="L93" s="1"/>
  <c r="K98"/>
  <c r="K97" s="1"/>
  <c r="K96" s="1"/>
  <c r="K95" s="1"/>
  <c r="K94" s="1"/>
  <c r="K93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J89" i="6" l="1"/>
  <c r="D22" i="1" l="1"/>
  <c r="E22"/>
  <c r="C22"/>
  <c r="K111" i="18"/>
  <c r="K110" s="1"/>
  <c r="K109" s="1"/>
  <c r="K108" s="1"/>
  <c r="K107" s="1"/>
  <c r="K106" s="1"/>
  <c r="K105" s="1"/>
  <c r="J111"/>
  <c r="J110" s="1"/>
  <c r="J109" s="1"/>
  <c r="J108" s="1"/>
  <c r="J107" s="1"/>
  <c r="J106" s="1"/>
  <c r="J105" s="1"/>
  <c r="L113" i="6"/>
  <c r="L112" s="1"/>
  <c r="L111" s="1"/>
  <c r="L110" s="1"/>
  <c r="L109" s="1"/>
  <c r="L108" s="1"/>
  <c r="K113"/>
  <c r="K112" l="1"/>
  <c r="K111" s="1"/>
  <c r="K110" s="1"/>
  <c r="K109" s="1"/>
  <c r="K108" s="1"/>
  <c r="K61" i="9"/>
  <c r="K60" s="1"/>
  <c r="K59" s="1"/>
  <c r="K58" s="1"/>
  <c r="K57" s="1"/>
  <c r="L61"/>
  <c r="L60" s="1"/>
  <c r="L59" s="1"/>
  <c r="L58" s="1"/>
  <c r="L57" s="1"/>
  <c r="J61"/>
  <c r="J60" s="1"/>
  <c r="J59" s="1"/>
  <c r="J58" s="1"/>
  <c r="J57" s="1"/>
  <c r="J26" i="18"/>
  <c r="J25" s="1"/>
  <c r="K26"/>
  <c r="K25" s="1"/>
  <c r="I26"/>
  <c r="I25" s="1"/>
  <c r="K26" i="6"/>
  <c r="L26"/>
  <c r="J26"/>
  <c r="K25" l="1"/>
  <c r="K23" i="18"/>
  <c r="K22" s="1"/>
  <c r="K21" s="1"/>
  <c r="K28"/>
  <c r="K27" s="1"/>
  <c r="K24" s="1"/>
  <c r="J23"/>
  <c r="J22" s="1"/>
  <c r="J21" s="1"/>
  <c r="J28"/>
  <c r="J27" s="1"/>
  <c r="J24" s="1"/>
  <c r="J88" i="6"/>
  <c r="J14"/>
  <c r="J13" s="1"/>
  <c r="J12" s="1"/>
  <c r="K89"/>
  <c r="K88" s="1"/>
  <c r="L89"/>
  <c r="L88" s="1"/>
  <c r="J97" i="18"/>
  <c r="J96" s="1"/>
  <c r="J95" s="1"/>
  <c r="J94" s="1"/>
  <c r="J93" s="1"/>
  <c r="J92" s="1"/>
  <c r="J91" s="1"/>
  <c r="K97"/>
  <c r="I97"/>
  <c r="I96" s="1"/>
  <c r="I95" s="1"/>
  <c r="I94" s="1"/>
  <c r="I93" s="1"/>
  <c r="I92" s="1"/>
  <c r="J90"/>
  <c r="J89" s="1"/>
  <c r="J88" s="1"/>
  <c r="K90"/>
  <c r="K89" s="1"/>
  <c r="K88" s="1"/>
  <c r="I90"/>
  <c r="I89" s="1"/>
  <c r="I88" s="1"/>
  <c r="J87"/>
  <c r="J86" s="1"/>
  <c r="J85" s="1"/>
  <c r="K87"/>
  <c r="K86" s="1"/>
  <c r="K85" s="1"/>
  <c r="I87"/>
  <c r="I86" s="1"/>
  <c r="I85" s="1"/>
  <c r="J60"/>
  <c r="J59" s="1"/>
  <c r="K60"/>
  <c r="K59" s="1"/>
  <c r="I59"/>
  <c r="J58" i="6"/>
  <c r="J36" i="18"/>
  <c r="J35" s="1"/>
  <c r="J34" s="1"/>
  <c r="J33" s="1"/>
  <c r="J32" s="1"/>
  <c r="K36"/>
  <c r="I36"/>
  <c r="I35" s="1"/>
  <c r="I34" s="1"/>
  <c r="I33" s="1"/>
  <c r="I32" s="1"/>
  <c r="I28"/>
  <c r="I23"/>
  <c r="I14"/>
  <c r="K42" i="9"/>
  <c r="L42"/>
  <c r="K92"/>
  <c r="L92"/>
  <c r="J92"/>
  <c r="K86"/>
  <c r="L86"/>
  <c r="J86"/>
  <c r="J42"/>
  <c r="K104" i="18"/>
  <c r="K103" s="1"/>
  <c r="K102" s="1"/>
  <c r="K101" s="1"/>
  <c r="K100" s="1"/>
  <c r="K99" s="1"/>
  <c r="K98" s="1"/>
  <c r="J104"/>
  <c r="J103" s="1"/>
  <c r="J102" s="1"/>
  <c r="J101" s="1"/>
  <c r="J100" s="1"/>
  <c r="J99" s="1"/>
  <c r="J98" s="1"/>
  <c r="I104"/>
  <c r="I103" s="1"/>
  <c r="I102" s="1"/>
  <c r="I101" s="1"/>
  <c r="I100" s="1"/>
  <c r="I99" s="1"/>
  <c r="I98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C27" i="1"/>
  <c r="C21" s="1"/>
  <c r="D27"/>
  <c r="D21" s="1"/>
  <c r="E27"/>
  <c r="E21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6"/>
  <c r="L35" s="1"/>
  <c r="K36"/>
  <c r="K35" s="1"/>
  <c r="J36"/>
  <c r="J35" s="1"/>
  <c r="J28"/>
  <c r="J25" s="1"/>
  <c r="L42"/>
  <c r="L41" s="1"/>
  <c r="K42"/>
  <c r="K41" s="1"/>
  <c r="J42"/>
  <c r="J41" s="1"/>
  <c r="L60"/>
  <c r="K60"/>
  <c r="J60"/>
  <c r="L58"/>
  <c r="K58"/>
  <c r="K92"/>
  <c r="K91" s="1"/>
  <c r="L92"/>
  <c r="L91" s="1"/>
  <c r="J92"/>
  <c r="J91" s="1"/>
  <c r="K99"/>
  <c r="K98" s="1"/>
  <c r="L99"/>
  <c r="L98" s="1"/>
  <c r="J99"/>
  <c r="J98" s="1"/>
  <c r="J97" s="1"/>
  <c r="J96" s="1"/>
  <c r="J95" s="1"/>
  <c r="J94" s="1"/>
  <c r="K106"/>
  <c r="K105" s="1"/>
  <c r="L106"/>
  <c r="L105" s="1"/>
  <c r="J106"/>
  <c r="J105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K84"/>
  <c r="K77" s="1"/>
  <c r="E8" i="1"/>
  <c r="D8"/>
  <c r="C8"/>
  <c r="J84" i="18"/>
  <c r="J77" s="1"/>
  <c r="I84"/>
  <c r="I77" s="1"/>
  <c r="J22" i="6"/>
  <c r="J66" i="9"/>
  <c r="J65" s="1"/>
  <c r="J64" s="1"/>
  <c r="J63" s="1"/>
  <c r="J62" s="1"/>
  <c r="K66"/>
  <c r="K65" s="1"/>
  <c r="K64" s="1"/>
  <c r="K63" s="1"/>
  <c r="K62" s="1"/>
  <c r="K21" i="6"/>
  <c r="K11"/>
  <c r="K10" s="1"/>
  <c r="J11"/>
  <c r="J10" s="1"/>
  <c r="L11"/>
  <c r="L10" s="1"/>
  <c r="K96" i="18"/>
  <c r="K95" s="1"/>
  <c r="K94" s="1"/>
  <c r="K93" s="1"/>
  <c r="K92" s="1"/>
  <c r="K91" s="1"/>
  <c r="K35"/>
  <c r="K34" s="1"/>
  <c r="K33" s="1"/>
  <c r="K32" s="1"/>
  <c r="K91" i="9"/>
  <c r="K90" s="1"/>
  <c r="K87" s="1"/>
  <c r="K85"/>
  <c r="K84" s="1"/>
  <c r="K81" s="1"/>
  <c r="K55"/>
  <c r="K54" s="1"/>
  <c r="K53" s="1"/>
  <c r="K104"/>
  <c r="K103" s="1"/>
  <c r="K102" s="1"/>
  <c r="K99" s="1"/>
  <c r="L128"/>
  <c r="L127" s="1"/>
  <c r="L126" s="1"/>
  <c r="K133"/>
  <c r="K132" s="1"/>
  <c r="K131" s="1"/>
  <c r="K130" s="1"/>
  <c r="K129" s="1"/>
  <c r="L28" i="6"/>
  <c r="L25" s="1"/>
  <c r="L55" i="9"/>
  <c r="L54" s="1"/>
  <c r="L53" s="1"/>
  <c r="K80"/>
  <c r="L104"/>
  <c r="L103" s="1"/>
  <c r="L102" s="1"/>
  <c r="L99" s="1"/>
  <c r="K110"/>
  <c r="K109" s="1"/>
  <c r="K108" s="1"/>
  <c r="K105" s="1"/>
  <c r="J128"/>
  <c r="J127" s="1"/>
  <c r="J126" s="1"/>
  <c r="L133"/>
  <c r="L132" s="1"/>
  <c r="L131" s="1"/>
  <c r="L130" s="1"/>
  <c r="L129" s="1"/>
  <c r="J55"/>
  <c r="J54" s="1"/>
  <c r="J53" s="1"/>
  <c r="J52" s="1"/>
  <c r="J51" s="1"/>
  <c r="J50" s="1"/>
  <c r="L80"/>
  <c r="J104"/>
  <c r="J103" s="1"/>
  <c r="J102" s="1"/>
  <c r="J99" s="1"/>
  <c r="L110"/>
  <c r="L109" s="1"/>
  <c r="L108" s="1"/>
  <c r="L105" s="1"/>
  <c r="J133"/>
  <c r="J132" s="1"/>
  <c r="J131" s="1"/>
  <c r="J130" s="1"/>
  <c r="J129" s="1"/>
  <c r="J80"/>
  <c r="J110"/>
  <c r="J109" s="1"/>
  <c r="J108" s="1"/>
  <c r="J105" s="1"/>
  <c r="K128"/>
  <c r="K127" s="1"/>
  <c r="K126" s="1"/>
  <c r="L41"/>
  <c r="L40" s="1"/>
  <c r="L37" s="1"/>
  <c r="L36" s="1"/>
  <c r="J91"/>
  <c r="J90" s="1"/>
  <c r="J87" s="1"/>
  <c r="J87" i="6"/>
  <c r="I91" i="18"/>
  <c r="I57"/>
  <c r="I56" s="1"/>
  <c r="I13"/>
  <c r="I12" s="1"/>
  <c r="I11" s="1"/>
  <c r="I27"/>
  <c r="I24" s="1"/>
  <c r="K57"/>
  <c r="K56" s="1"/>
  <c r="K55" s="1"/>
  <c r="K54" s="1"/>
  <c r="K53" s="1"/>
  <c r="K52" s="1"/>
  <c r="I22"/>
  <c r="I21" s="1"/>
  <c r="K13"/>
  <c r="K12" s="1"/>
  <c r="K11" s="1"/>
  <c r="J13"/>
  <c r="J12" s="1"/>
  <c r="J11" s="1"/>
  <c r="J57"/>
  <c r="J56" s="1"/>
  <c r="J55" s="1"/>
  <c r="J54" s="1"/>
  <c r="J53" s="1"/>
  <c r="J52" s="1"/>
  <c r="L57" i="6"/>
  <c r="L56" s="1"/>
  <c r="L55" s="1"/>
  <c r="L87"/>
  <c r="K87"/>
  <c r="K22"/>
  <c r="K57"/>
  <c r="K56" s="1"/>
  <c r="K55" s="1"/>
  <c r="L22"/>
  <c r="J104"/>
  <c r="J103" s="1"/>
  <c r="J102" s="1"/>
  <c r="J101" s="1"/>
  <c r="J57"/>
  <c r="J56" s="1"/>
  <c r="J55" s="1"/>
  <c r="L86"/>
  <c r="L85" s="1"/>
  <c r="L78" s="1"/>
  <c r="L34"/>
  <c r="L33" s="1"/>
  <c r="L139" i="9"/>
  <c r="L138" s="1"/>
  <c r="L137" s="1"/>
  <c r="J41"/>
  <c r="J40" s="1"/>
  <c r="L104" i="6"/>
  <c r="L103" s="1"/>
  <c r="L102" s="1"/>
  <c r="L101" s="1"/>
  <c r="K97"/>
  <c r="K96" s="1"/>
  <c r="K95" s="1"/>
  <c r="K94" s="1"/>
  <c r="L40"/>
  <c r="L39" s="1"/>
  <c r="L38" s="1"/>
  <c r="L85" i="9"/>
  <c r="L84" s="1"/>
  <c r="J34" i="6"/>
  <c r="J33" s="1"/>
  <c r="J139" i="9"/>
  <c r="J138" s="1"/>
  <c r="J137" s="1"/>
  <c r="K139"/>
  <c r="K138" s="1"/>
  <c r="K137" s="1"/>
  <c r="K34" i="6"/>
  <c r="K33" s="1"/>
  <c r="K41" i="9"/>
  <c r="K40" s="1"/>
  <c r="L97" i="6"/>
  <c r="L96" s="1"/>
  <c r="L95" s="1"/>
  <c r="L94" s="1"/>
  <c r="J86"/>
  <c r="J85" s="1"/>
  <c r="J78" s="1"/>
  <c r="K86"/>
  <c r="K85" s="1"/>
  <c r="K78" s="1"/>
  <c r="J85" i="9"/>
  <c r="J84" s="1"/>
  <c r="J40" i="6"/>
  <c r="J39" s="1"/>
  <c r="J38" s="1"/>
  <c r="K40"/>
  <c r="K39" s="1"/>
  <c r="K38" s="1"/>
  <c r="K104"/>
  <c r="K103" s="1"/>
  <c r="K102" s="1"/>
  <c r="K101" s="1"/>
  <c r="J74" i="9" l="1"/>
  <c r="L74"/>
  <c r="K74"/>
  <c r="L21" i="6"/>
  <c r="L20" s="1"/>
  <c r="L19" s="1"/>
  <c r="L73" i="9"/>
  <c r="K73"/>
  <c r="I20" i="18"/>
  <c r="I19" s="1"/>
  <c r="I18" s="1"/>
  <c r="L79" i="9"/>
  <c r="L78" s="1"/>
  <c r="L77" s="1"/>
  <c r="L76" s="1"/>
  <c r="J79"/>
  <c r="J78" s="1"/>
  <c r="J75" s="1"/>
  <c r="J20" i="6"/>
  <c r="K20"/>
  <c r="K19" s="1"/>
  <c r="J10" i="18"/>
  <c r="J9" s="1"/>
  <c r="K10"/>
  <c r="K9" s="1"/>
  <c r="I10"/>
  <c r="I9" s="1"/>
  <c r="L66" i="9"/>
  <c r="L65" s="1"/>
  <c r="L64" s="1"/>
  <c r="L63" s="1"/>
  <c r="L62" s="1"/>
  <c r="K107"/>
  <c r="K106" s="1"/>
  <c r="L123"/>
  <c r="J101"/>
  <c r="J100" s="1"/>
  <c r="L54" i="6"/>
  <c r="L53" s="1"/>
  <c r="L107" i="9"/>
  <c r="L106" s="1"/>
  <c r="J123"/>
  <c r="K123"/>
  <c r="K54" i="6"/>
  <c r="K53" s="1"/>
  <c r="K89" i="9"/>
  <c r="K88" s="1"/>
  <c r="K101"/>
  <c r="K100" s="1"/>
  <c r="K83"/>
  <c r="K82" s="1"/>
  <c r="J89"/>
  <c r="J88" s="1"/>
  <c r="L101"/>
  <c r="L100" s="1"/>
  <c r="J107"/>
  <c r="J106" s="1"/>
  <c r="L39"/>
  <c r="L38" s="1"/>
  <c r="K37"/>
  <c r="K36" s="1"/>
  <c r="K39"/>
  <c r="K38" s="1"/>
  <c r="K134"/>
  <c r="K136"/>
  <c r="K135" s="1"/>
  <c r="J37"/>
  <c r="J36" s="1"/>
  <c r="J39"/>
  <c r="J38" s="1"/>
  <c r="J134"/>
  <c r="J136"/>
  <c r="J135" s="1"/>
  <c r="L134"/>
  <c r="L136"/>
  <c r="L135" s="1"/>
  <c r="K125"/>
  <c r="K124" s="1"/>
  <c r="L125"/>
  <c r="L124" s="1"/>
  <c r="J125"/>
  <c r="J124" s="1"/>
  <c r="J81"/>
  <c r="J83"/>
  <c r="J82" s="1"/>
  <c r="L81"/>
  <c r="L83"/>
  <c r="L82" s="1"/>
  <c r="L50"/>
  <c r="L49" s="1"/>
  <c r="L52"/>
  <c r="L51" s="1"/>
  <c r="K50"/>
  <c r="K49" s="1"/>
  <c r="K52"/>
  <c r="K51" s="1"/>
  <c r="K79"/>
  <c r="K78" s="1"/>
  <c r="I55" i="18"/>
  <c r="I54" s="1"/>
  <c r="I53" s="1"/>
  <c r="I52" s="1"/>
  <c r="K19"/>
  <c r="K18" s="1"/>
  <c r="J19"/>
  <c r="J18" s="1"/>
  <c r="L91" i="9"/>
  <c r="L90" s="1"/>
  <c r="J54" i="6"/>
  <c r="J53" s="1"/>
  <c r="I8" i="18" l="1"/>
  <c r="I7" s="1"/>
  <c r="J7"/>
  <c r="K7"/>
  <c r="J77" i="9"/>
  <c r="J76" s="1"/>
  <c r="L75"/>
  <c r="L35"/>
  <c r="L7" s="1"/>
  <c r="L8" i="6"/>
  <c r="L7" s="1"/>
  <c r="E21" i="13" s="1"/>
  <c r="K8" i="6"/>
  <c r="K7" s="1"/>
  <c r="D21" i="13" s="1"/>
  <c r="K35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7" i="9"/>
  <c r="L89"/>
  <c r="L88" s="1"/>
  <c r="K75"/>
  <c r="K77"/>
  <c r="K76" s="1"/>
  <c r="J35"/>
  <c r="J7" s="1"/>
  <c r="J73"/>
  <c r="C17" i="13" l="1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<sst xmlns="http://schemas.openxmlformats.org/spreadsheetml/2006/main" count="2004" uniqueCount="230">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</sst>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topLeftCell="A19" zoomScaleNormal="75" zoomScaleSheetLayoutView="100" workbookViewId="0">
      <selection activeCell="C31" sqref="C3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49" t="s">
        <v>208</v>
      </c>
      <c r="D1" s="249"/>
      <c r="E1" s="249"/>
    </row>
    <row r="2" spans="1:5" ht="37.5" customHeight="1">
      <c r="A2" s="255" t="s">
        <v>155</v>
      </c>
      <c r="B2" s="255"/>
      <c r="C2" s="255"/>
      <c r="D2" s="255"/>
      <c r="E2" s="255"/>
    </row>
    <row r="3" spans="1:5">
      <c r="A3" s="130"/>
      <c r="B3" s="130"/>
      <c r="C3" s="256" t="s">
        <v>0</v>
      </c>
      <c r="D3" s="256"/>
      <c r="E3" s="256"/>
    </row>
    <row r="4" spans="1:5" ht="21" customHeight="1">
      <c r="A4" s="251" t="s">
        <v>1</v>
      </c>
      <c r="B4" s="253" t="s">
        <v>2</v>
      </c>
      <c r="C4" s="250" t="s">
        <v>3</v>
      </c>
      <c r="D4" s="250"/>
      <c r="E4" s="250"/>
    </row>
    <row r="5" spans="1:5">
      <c r="A5" s="252"/>
      <c r="B5" s="254"/>
      <c r="C5" s="246" t="s">
        <v>188</v>
      </c>
      <c r="D5" s="246" t="s">
        <v>206</v>
      </c>
      <c r="E5" s="246" t="s">
        <v>209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184</v>
      </c>
      <c r="C7" s="19">
        <f>SUM(C8+C21)</f>
        <v>2436.1999999999998</v>
      </c>
      <c r="D7" s="19">
        <f>SUM(D8+D21)</f>
        <v>1624.8000000000002</v>
      </c>
      <c r="E7" s="19">
        <f>SUM(E8+E21)</f>
        <v>1797.7999999999997</v>
      </c>
    </row>
    <row r="8" spans="1: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>
      <c r="A17" s="22" t="s">
        <v>78</v>
      </c>
      <c r="B17" s="23" t="s">
        <v>79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80</v>
      </c>
      <c r="B18" s="23" t="s">
        <v>81</v>
      </c>
      <c r="C18" s="197">
        <v>205.9</v>
      </c>
      <c r="D18" s="199">
        <v>225.4</v>
      </c>
      <c r="E18" s="200">
        <v>246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>
      <c r="A21" s="26" t="s">
        <v>82</v>
      </c>
      <c r="B21" s="27" t="s">
        <v>83</v>
      </c>
      <c r="C21" s="21">
        <f>C22+C25+C27+C30</f>
        <v>1863.8</v>
      </c>
      <c r="D21" s="21">
        <f t="shared" ref="D21" si="3">D22+D25+D27+D30</f>
        <v>1028.4000000000001</v>
      </c>
      <c r="E21" s="21">
        <f>E22+E25+E27+E30</f>
        <v>1168.1999999999998</v>
      </c>
    </row>
    <row r="22" spans="1:8" ht="17.25" customHeight="1">
      <c r="A22" s="20" t="s">
        <v>161</v>
      </c>
      <c r="B22" s="27" t="s">
        <v>162</v>
      </c>
      <c r="C22" s="21">
        <f>C23+C24</f>
        <v>857.1</v>
      </c>
      <c r="D22" s="21">
        <f t="shared" ref="D22:E22" si="4">D23+D24</f>
        <v>608.20000000000005</v>
      </c>
      <c r="E22" s="21">
        <f t="shared" si="4"/>
        <v>618.29999999999995</v>
      </c>
    </row>
    <row r="23" spans="1:8" ht="31.5" customHeight="1">
      <c r="A23" s="22" t="s">
        <v>163</v>
      </c>
      <c r="B23" s="25" t="s">
        <v>130</v>
      </c>
      <c r="C23" s="200">
        <v>777.1</v>
      </c>
      <c r="D23" s="200">
        <v>608.20000000000005</v>
      </c>
      <c r="E23" s="200">
        <v>618.29999999999995</v>
      </c>
    </row>
    <row r="24" spans="1:8" ht="31.5" customHeight="1">
      <c r="A24" s="22" t="s">
        <v>168</v>
      </c>
      <c r="B24" s="11" t="s">
        <v>169</v>
      </c>
      <c r="C24" s="197">
        <v>80</v>
      </c>
      <c r="D24" s="199">
        <v>0</v>
      </c>
      <c r="E24" s="200">
        <v>0</v>
      </c>
    </row>
    <row r="25" spans="1:8" ht="19.5" customHeight="1">
      <c r="A25" s="20" t="s">
        <v>191</v>
      </c>
      <c r="B25" s="28" t="s">
        <v>192</v>
      </c>
      <c r="C25" s="213">
        <f>C26</f>
        <v>0</v>
      </c>
      <c r="D25" s="213">
        <f t="shared" ref="D25:E25" si="5">D26</f>
        <v>0</v>
      </c>
      <c r="E25" s="213">
        <f t="shared" si="5"/>
        <v>0</v>
      </c>
    </row>
    <row r="26" spans="1:8" ht="19.5" customHeight="1">
      <c r="A26" s="22" t="s">
        <v>193</v>
      </c>
      <c r="B26" s="25" t="s">
        <v>194</v>
      </c>
      <c r="C26" s="211">
        <v>0</v>
      </c>
      <c r="D26" s="212">
        <v>0</v>
      </c>
      <c r="E26" s="212">
        <v>0</v>
      </c>
    </row>
    <row r="27" spans="1:8">
      <c r="A27" s="20" t="s">
        <v>84</v>
      </c>
      <c r="B27" s="28" t="s">
        <v>85</v>
      </c>
      <c r="C27" s="21">
        <f>SUM(C28+C29)</f>
        <v>0.4</v>
      </c>
      <c r="D27" s="21">
        <f>SUM(D28+D29)</f>
        <v>0.4</v>
      </c>
      <c r="E27" s="21">
        <f>SUM(E28+E29)</f>
        <v>0.4</v>
      </c>
    </row>
    <row r="28" spans="1:8" ht="93.75" customHeight="1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>
      <c r="A29" s="22" t="s">
        <v>157</v>
      </c>
      <c r="B29" s="7" t="s">
        <v>86</v>
      </c>
      <c r="C29" s="29">
        <v>0</v>
      </c>
      <c r="D29" s="29">
        <v>0</v>
      </c>
      <c r="E29" s="29">
        <v>0</v>
      </c>
    </row>
    <row r="30" spans="1:8" ht="21" customHeight="1">
      <c r="A30" s="20" t="s">
        <v>190</v>
      </c>
      <c r="B30" s="18" t="s">
        <v>87</v>
      </c>
      <c r="C30" s="19">
        <f>SUM(C31)</f>
        <v>1006.3</v>
      </c>
      <c r="D30" s="19">
        <f>SUM(D31)</f>
        <v>419.8</v>
      </c>
      <c r="E30" s="19">
        <f>SUM(E31)</f>
        <v>549.5</v>
      </c>
    </row>
    <row r="31" spans="1:8" ht="66" customHeight="1">
      <c r="A31" s="22" t="s">
        <v>189</v>
      </c>
      <c r="B31" s="25" t="s">
        <v>88</v>
      </c>
      <c r="C31" s="8">
        <f>376.3+30+600</f>
        <v>1006.3</v>
      </c>
      <c r="D31" s="8">
        <f>389.8+30</f>
        <v>419.8</v>
      </c>
      <c r="E31" s="8">
        <f>519.5+30</f>
        <v>549.5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4"/>
  <sheetViews>
    <sheetView view="pageBreakPreview" topLeftCell="A6" zoomScale="90" zoomScaleNormal="75" zoomScaleSheetLayoutView="90" workbookViewId="0">
      <selection activeCell="J9" sqref="J9:L9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49" t="s">
        <v>210</v>
      </c>
      <c r="K1" s="249"/>
      <c r="L1" s="249"/>
    </row>
    <row r="2" spans="1:13" ht="57.75" customHeight="1">
      <c r="A2" s="258" t="s">
        <v>211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>
      <c r="A4" s="257" t="s">
        <v>12</v>
      </c>
      <c r="B4" s="257" t="s">
        <v>21</v>
      </c>
      <c r="C4" s="257" t="s">
        <v>13</v>
      </c>
      <c r="D4" s="257" t="s">
        <v>176</v>
      </c>
      <c r="E4" s="257" t="s">
        <v>177</v>
      </c>
      <c r="F4" s="257"/>
      <c r="G4" s="257"/>
      <c r="H4" s="257"/>
      <c r="I4" s="257" t="s">
        <v>178</v>
      </c>
      <c r="J4" s="257" t="s">
        <v>63</v>
      </c>
      <c r="K4" s="257"/>
      <c r="L4" s="257"/>
    </row>
    <row r="5" spans="1:13">
      <c r="A5" s="257" t="s">
        <v>179</v>
      </c>
      <c r="B5" s="257" t="s">
        <v>179</v>
      </c>
      <c r="C5" s="257" t="s">
        <v>179</v>
      </c>
      <c r="D5" s="257" t="s">
        <v>179</v>
      </c>
      <c r="E5" s="257" t="s">
        <v>179</v>
      </c>
      <c r="F5" s="257"/>
      <c r="G5" s="257"/>
      <c r="H5" s="257"/>
      <c r="I5" s="257" t="s">
        <v>179</v>
      </c>
      <c r="J5" s="248" t="s">
        <v>188</v>
      </c>
      <c r="K5" s="248" t="s">
        <v>206</v>
      </c>
      <c r="L5" s="248" t="s">
        <v>209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2394.6195699999998</v>
      </c>
      <c r="K7" s="138">
        <f>K8</f>
        <v>1572.82447</v>
      </c>
      <c r="L7" s="138">
        <f t="shared" ref="L7" si="0">L8</f>
        <v>1735.4293600000001</v>
      </c>
      <c r="M7" s="245"/>
    </row>
    <row r="8" spans="1:13" ht="31.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J9+J53+J62+J78+J94+J101</f>
        <v>2394.6195699999998</v>
      </c>
      <c r="K8" s="138">
        <f>K9+K53+K62+K78+K94+K101+K113</f>
        <v>1572.82447</v>
      </c>
      <c r="L8" s="138">
        <f>L9+L53+L62+L78+L94+L101+L113</f>
        <v>1735.4293600000001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J10+J19+J38+J44</f>
        <v>1125.4000000000001</v>
      </c>
      <c r="K9" s="138">
        <f t="shared" ref="K9:L9" si="1">K10+K19+K38+K44</f>
        <v>966.2</v>
      </c>
      <c r="L9" s="138">
        <f t="shared" si="1"/>
        <v>969.1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449.1</v>
      </c>
      <c r="K10" s="142">
        <f t="shared" ref="K10:L14" si="2">K11</f>
        <v>449.1</v>
      </c>
      <c r="L10" s="142">
        <f t="shared" si="2"/>
        <v>449.1</v>
      </c>
    </row>
    <row r="11" spans="1:13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449.1</v>
      </c>
      <c r="K11" s="143">
        <f t="shared" si="2"/>
        <v>449.1</v>
      </c>
      <c r="L11" s="143">
        <f t="shared" si="2"/>
        <v>449.1</v>
      </c>
    </row>
    <row r="12" spans="1:13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449.1</v>
      </c>
      <c r="K12" s="143">
        <f t="shared" si="2"/>
        <v>449.1</v>
      </c>
      <c r="L12" s="143">
        <f t="shared" si="2"/>
        <v>449.1</v>
      </c>
    </row>
    <row r="13" spans="1:13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449.1</v>
      </c>
      <c r="K13" s="143">
        <f t="shared" si="2"/>
        <v>449.1</v>
      </c>
      <c r="L13" s="143">
        <f t="shared" si="2"/>
        <v>449.1</v>
      </c>
    </row>
    <row r="14" spans="1:13" ht="47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449.1</v>
      </c>
      <c r="K14" s="143">
        <f t="shared" si="2"/>
        <v>449.1</v>
      </c>
      <c r="L14" s="143">
        <f t="shared" si="2"/>
        <v>449.1</v>
      </c>
    </row>
    <row r="15" spans="1:13" ht="19.5" customHeight="1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v>449.1</v>
      </c>
      <c r="K15" s="143">
        <v>449.1</v>
      </c>
      <c r="L15" s="143">
        <v>449.1</v>
      </c>
    </row>
    <row r="16" spans="1:13" ht="1.5" hidden="1" customHeight="1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0</v>
      </c>
      <c r="K16" s="143">
        <f t="shared" ref="K16:L17" si="3">K17</f>
        <v>0</v>
      </c>
      <c r="L16" s="143">
        <f t="shared" si="3"/>
        <v>0</v>
      </c>
    </row>
    <row r="17" spans="1:13" ht="45.75" hidden="1" customHeight="1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0</v>
      </c>
      <c r="K17" s="143">
        <f t="shared" si="3"/>
        <v>0</v>
      </c>
      <c r="L17" s="143">
        <f t="shared" si="3"/>
        <v>0</v>
      </c>
    </row>
    <row r="18" spans="1:13" ht="30.75" hidden="1" customHeight="1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0</v>
      </c>
      <c r="K18" s="143">
        <v>0</v>
      </c>
      <c r="L18" s="143">
        <v>0</v>
      </c>
    </row>
    <row r="19" spans="1:13" ht="47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J20+J33</f>
        <v>670.30000000000007</v>
      </c>
      <c r="K19" s="142">
        <f>K20+K33</f>
        <v>511.6</v>
      </c>
      <c r="L19" s="142">
        <f>L20+L33</f>
        <v>514.5</v>
      </c>
    </row>
    <row r="20" spans="1:13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669.90000000000009</v>
      </c>
      <c r="K20" s="143">
        <f>K21</f>
        <v>511.20000000000005</v>
      </c>
      <c r="L20" s="143">
        <f>L21</f>
        <v>514.1</v>
      </c>
    </row>
    <row r="21" spans="1:13" ht="18.600000000000001" customHeight="1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669.90000000000009</v>
      </c>
      <c r="K21" s="143">
        <f t="shared" ref="K21:L21" si="4">K23+K25</f>
        <v>511.20000000000005</v>
      </c>
      <c r="L21" s="143">
        <f t="shared" si="4"/>
        <v>514.1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5">J23</f>
        <v>397.6</v>
      </c>
      <c r="K22" s="143">
        <f t="shared" si="5"/>
        <v>397.6</v>
      </c>
      <c r="L22" s="143">
        <f t="shared" si="5"/>
        <v>397.6</v>
      </c>
    </row>
    <row r="23" spans="1:13" ht="47.25" customHeight="1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5"/>
        <v>397.6</v>
      </c>
      <c r="K23" s="143">
        <f t="shared" si="5"/>
        <v>397.6</v>
      </c>
      <c r="L23" s="143">
        <f t="shared" si="5"/>
        <v>397.6</v>
      </c>
    </row>
    <row r="24" spans="1:13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272.3</v>
      </c>
      <c r="K25" s="143">
        <f t="shared" ref="K25:L25" si="6">K28+K26</f>
        <v>113.6</v>
      </c>
      <c r="L25" s="143">
        <f t="shared" si="6"/>
        <v>116.5</v>
      </c>
    </row>
    <row r="26" spans="1:13" ht="22.5" customHeight="1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222.3</v>
      </c>
      <c r="K26" s="143">
        <f t="shared" ref="K26:L26" si="7">K27</f>
        <v>63.6</v>
      </c>
      <c r="L26" s="143">
        <f t="shared" si="7"/>
        <v>66.5</v>
      </c>
    </row>
    <row r="27" spans="1:13" ht="31.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v>222.3</v>
      </c>
      <c r="K27" s="143">
        <v>63.6</v>
      </c>
      <c r="L27" s="143">
        <v>66.5</v>
      </c>
    </row>
    <row r="28" spans="1:13" s="37" customFormat="1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J29</f>
        <v>50</v>
      </c>
      <c r="K28" s="41">
        <f>K29</f>
        <v>50</v>
      </c>
      <c r="L28" s="41">
        <f>L29</f>
        <v>50</v>
      </c>
      <c r="M28" s="245"/>
    </row>
    <row r="29" spans="1:13" s="37" customFormat="1" ht="15" customHeight="1">
      <c r="A29" s="93" t="s">
        <v>106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107</v>
      </c>
      <c r="J29" s="41">
        <v>50</v>
      </c>
      <c r="K29" s="41">
        <v>50</v>
      </c>
      <c r="L29" s="41">
        <v>50</v>
      </c>
      <c r="M29" s="245"/>
    </row>
    <row r="30" spans="1:13" s="37" customFormat="1" ht="21.75" hidden="1" customHeight="1">
      <c r="A30" s="7" t="s">
        <v>195</v>
      </c>
      <c r="B30" s="94">
        <v>910</v>
      </c>
      <c r="C30" s="217" t="s">
        <v>16</v>
      </c>
      <c r="D30" s="217" t="s">
        <v>17</v>
      </c>
      <c r="E30" s="215" t="s">
        <v>33</v>
      </c>
      <c r="F30" s="214" t="s">
        <v>24</v>
      </c>
      <c r="G30" s="214" t="s">
        <v>36</v>
      </c>
      <c r="H30" s="214" t="s">
        <v>196</v>
      </c>
      <c r="I30" s="218"/>
      <c r="J30" s="41">
        <f>J31</f>
        <v>0</v>
      </c>
      <c r="K30" s="41">
        <f t="shared" ref="K30:L31" si="8">K31</f>
        <v>0</v>
      </c>
      <c r="L30" s="41">
        <f t="shared" si="8"/>
        <v>0</v>
      </c>
      <c r="M30" s="245"/>
    </row>
    <row r="31" spans="1:13" s="37" customFormat="1" ht="21.75" hidden="1" customHeight="1">
      <c r="A31" s="216" t="s">
        <v>100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 t="s">
        <v>102</v>
      </c>
      <c r="J31" s="41">
        <f>J32</f>
        <v>0</v>
      </c>
      <c r="K31" s="41">
        <f t="shared" si="8"/>
        <v>0</v>
      </c>
      <c r="L31" s="41">
        <f t="shared" si="8"/>
        <v>0</v>
      </c>
      <c r="M31" s="245"/>
    </row>
    <row r="32" spans="1:13" s="37" customFormat="1" ht="29.25" hidden="1" customHeight="1">
      <c r="A32" s="216" t="s">
        <v>101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103</v>
      </c>
      <c r="J32" s="41">
        <v>0</v>
      </c>
      <c r="K32" s="41">
        <v>0</v>
      </c>
      <c r="L32" s="41">
        <v>0</v>
      </c>
      <c r="M32" s="245"/>
    </row>
    <row r="33" spans="1:13" s="24" customFormat="1" ht="31.5">
      <c r="A33" s="96" t="s">
        <v>158</v>
      </c>
      <c r="B33" s="94">
        <v>910</v>
      </c>
      <c r="C33" s="6" t="s">
        <v>16</v>
      </c>
      <c r="D33" s="6" t="s">
        <v>17</v>
      </c>
      <c r="E33" s="90">
        <v>89</v>
      </c>
      <c r="F33" s="89"/>
      <c r="G33" s="89"/>
      <c r="H33" s="89"/>
      <c r="I33" s="145"/>
      <c r="J33" s="143">
        <f>J34</f>
        <v>0.4</v>
      </c>
      <c r="K33" s="143">
        <f t="shared" ref="K33:L36" si="9">K34</f>
        <v>0.4</v>
      </c>
      <c r="L33" s="143">
        <f t="shared" si="9"/>
        <v>0.4</v>
      </c>
      <c r="M33" s="241"/>
    </row>
    <row r="34" spans="1:13" s="24" customFormat="1" ht="47.25">
      <c r="A34" s="96" t="s">
        <v>159</v>
      </c>
      <c r="B34" s="94">
        <v>910</v>
      </c>
      <c r="C34" s="6" t="s">
        <v>16</v>
      </c>
      <c r="D34" s="6" t="s">
        <v>17</v>
      </c>
      <c r="E34" s="90">
        <v>89</v>
      </c>
      <c r="F34" s="89" t="s">
        <v>23</v>
      </c>
      <c r="G34" s="89"/>
      <c r="H34" s="89"/>
      <c r="I34" s="145"/>
      <c r="J34" s="143">
        <f>J35</f>
        <v>0.4</v>
      </c>
      <c r="K34" s="143">
        <f t="shared" si="9"/>
        <v>0.4</v>
      </c>
      <c r="L34" s="143">
        <f t="shared" si="9"/>
        <v>0.4</v>
      </c>
      <c r="M34" s="241"/>
    </row>
    <row r="35" spans="1:13" s="24" customFormat="1" ht="70.5" customHeight="1">
      <c r="A35" s="146" t="s">
        <v>132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 t="s">
        <v>36</v>
      </c>
      <c r="H35" s="89" t="s">
        <v>42</v>
      </c>
      <c r="I35" s="145"/>
      <c r="J35" s="143">
        <f>J36</f>
        <v>0.4</v>
      </c>
      <c r="K35" s="143">
        <f t="shared" si="9"/>
        <v>0.4</v>
      </c>
      <c r="L35" s="143">
        <f t="shared" si="9"/>
        <v>0.4</v>
      </c>
      <c r="M35" s="241"/>
    </row>
    <row r="36" spans="1:13" s="24" customFormat="1" ht="18" customHeight="1">
      <c r="A36" s="95" t="s">
        <v>96</v>
      </c>
      <c r="B36" s="94">
        <v>910</v>
      </c>
      <c r="C36" s="6" t="s">
        <v>16</v>
      </c>
      <c r="D36" s="6" t="s">
        <v>17</v>
      </c>
      <c r="E36" s="90" t="s">
        <v>47</v>
      </c>
      <c r="F36" s="89" t="s">
        <v>23</v>
      </c>
      <c r="G36" s="89" t="s">
        <v>36</v>
      </c>
      <c r="H36" s="89" t="s">
        <v>42</v>
      </c>
      <c r="I36" s="145" t="s">
        <v>98</v>
      </c>
      <c r="J36" s="143">
        <f>J37</f>
        <v>0.4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34.5" customHeight="1">
      <c r="A37" s="95" t="s">
        <v>97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99</v>
      </c>
      <c r="J37" s="143">
        <v>0.4</v>
      </c>
      <c r="K37" s="143">
        <v>0.4</v>
      </c>
      <c r="L37" s="143">
        <v>0.4</v>
      </c>
      <c r="M37" s="241"/>
    </row>
    <row r="38" spans="1:13">
      <c r="A38" s="141" t="s">
        <v>43</v>
      </c>
      <c r="B38" s="94">
        <v>910</v>
      </c>
      <c r="C38" s="117" t="s">
        <v>16</v>
      </c>
      <c r="D38" s="117" t="s">
        <v>44</v>
      </c>
      <c r="E38" s="117"/>
      <c r="F38" s="147"/>
      <c r="G38" s="147"/>
      <c r="H38" s="148"/>
      <c r="I38" s="148"/>
      <c r="J38" s="142">
        <f>J39</f>
        <v>5</v>
      </c>
      <c r="K38" s="142">
        <f t="shared" ref="K38:L42" si="10">K39</f>
        <v>5</v>
      </c>
      <c r="L38" s="142">
        <f t="shared" si="10"/>
        <v>5</v>
      </c>
    </row>
    <row r="39" spans="1:13" ht="31.5">
      <c r="A39" s="149" t="s">
        <v>158</v>
      </c>
      <c r="B39" s="94">
        <v>910</v>
      </c>
      <c r="C39" s="89" t="s">
        <v>16</v>
      </c>
      <c r="D39" s="89" t="s">
        <v>44</v>
      </c>
      <c r="E39" s="90">
        <v>89</v>
      </c>
      <c r="F39" s="89"/>
      <c r="G39" s="89"/>
      <c r="H39" s="97"/>
      <c r="I39" s="97"/>
      <c r="J39" s="143">
        <f>J40</f>
        <v>5</v>
      </c>
      <c r="K39" s="143">
        <f t="shared" si="10"/>
        <v>5</v>
      </c>
      <c r="L39" s="143">
        <f t="shared" si="10"/>
        <v>5</v>
      </c>
    </row>
    <row r="40" spans="1:13" ht="47.25">
      <c r="A40" s="150" t="s">
        <v>159</v>
      </c>
      <c r="B40" s="94">
        <v>910</v>
      </c>
      <c r="C40" s="89" t="s">
        <v>16</v>
      </c>
      <c r="D40" s="89" t="s">
        <v>44</v>
      </c>
      <c r="E40" s="90">
        <v>89</v>
      </c>
      <c r="F40" s="89" t="s">
        <v>23</v>
      </c>
      <c r="G40" s="89"/>
      <c r="H40" s="97"/>
      <c r="I40" s="97"/>
      <c r="J40" s="143">
        <f>J41</f>
        <v>5</v>
      </c>
      <c r="K40" s="143">
        <f t="shared" si="10"/>
        <v>5</v>
      </c>
      <c r="L40" s="143">
        <f t="shared" si="10"/>
        <v>5</v>
      </c>
    </row>
    <row r="41" spans="1:13" ht="31.5">
      <c r="A41" s="95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 t="s">
        <v>36</v>
      </c>
      <c r="H41" s="89" t="s">
        <v>45</v>
      </c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>
      <c r="A42" s="93" t="s">
        <v>104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 t="s">
        <v>105</v>
      </c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20.25" customHeight="1">
      <c r="A43" s="95" t="s">
        <v>46</v>
      </c>
      <c r="B43" s="94">
        <v>910</v>
      </c>
      <c r="C43" s="89" t="s">
        <v>16</v>
      </c>
      <c r="D43" s="89" t="s">
        <v>44</v>
      </c>
      <c r="E43" s="89" t="s">
        <v>47</v>
      </c>
      <c r="F43" s="89" t="s">
        <v>23</v>
      </c>
      <c r="G43" s="89" t="s">
        <v>36</v>
      </c>
      <c r="H43" s="89" t="s">
        <v>45</v>
      </c>
      <c r="I43" s="97" t="s">
        <v>48</v>
      </c>
      <c r="J43" s="143">
        <v>5</v>
      </c>
      <c r="K43" s="143">
        <v>5</v>
      </c>
      <c r="L43" s="143">
        <v>5</v>
      </c>
    </row>
    <row r="44" spans="1:13" ht="18.75" customHeight="1">
      <c r="A44" s="95" t="s">
        <v>201</v>
      </c>
      <c r="B44" s="94">
        <v>910</v>
      </c>
      <c r="C44" s="221" t="s">
        <v>16</v>
      </c>
      <c r="D44" s="117" t="s">
        <v>31</v>
      </c>
      <c r="E44" s="97"/>
      <c r="F44" s="89"/>
      <c r="G44" s="89"/>
      <c r="H44" s="89"/>
      <c r="I44" s="125"/>
      <c r="J44" s="142">
        <f>J45+J49</f>
        <v>1</v>
      </c>
      <c r="K44" s="142">
        <f t="shared" ref="K44:L44" si="11">K45+K49</f>
        <v>0.5</v>
      </c>
      <c r="L44" s="142">
        <f t="shared" si="11"/>
        <v>0.5</v>
      </c>
    </row>
    <row r="45" spans="1:13" ht="54" customHeight="1">
      <c r="A45" s="95" t="s">
        <v>202</v>
      </c>
      <c r="B45" s="94">
        <v>910</v>
      </c>
      <c r="C45" s="89" t="s">
        <v>16</v>
      </c>
      <c r="D45" s="89" t="s">
        <v>31</v>
      </c>
      <c r="E45" s="97" t="s">
        <v>44</v>
      </c>
      <c r="F45" s="89"/>
      <c r="G45" s="89"/>
      <c r="H45" s="89"/>
      <c r="I45" s="125"/>
      <c r="J45" s="143">
        <f>J46</f>
        <v>0.5</v>
      </c>
      <c r="K45" s="143">
        <f t="shared" ref="K45:L47" si="12">K46</f>
        <v>0</v>
      </c>
      <c r="L45" s="143">
        <f t="shared" si="12"/>
        <v>0</v>
      </c>
    </row>
    <row r="46" spans="1:13" ht="20.25" customHeight="1">
      <c r="A46" s="95" t="s">
        <v>204</v>
      </c>
      <c r="B46" s="94">
        <v>910</v>
      </c>
      <c r="C46" s="89" t="s">
        <v>16</v>
      </c>
      <c r="D46" s="89" t="s">
        <v>31</v>
      </c>
      <c r="E46" s="97" t="s">
        <v>44</v>
      </c>
      <c r="F46" s="89" t="s">
        <v>34</v>
      </c>
      <c r="G46" s="89" t="s">
        <v>36</v>
      </c>
      <c r="H46" s="89" t="s">
        <v>203</v>
      </c>
      <c r="I46" s="125"/>
      <c r="J46" s="143">
        <f>J47</f>
        <v>0.5</v>
      </c>
      <c r="K46" s="143">
        <f t="shared" si="12"/>
        <v>0</v>
      </c>
      <c r="L46" s="143">
        <f t="shared" si="12"/>
        <v>0</v>
      </c>
    </row>
    <row r="47" spans="1:13" ht="24.75" customHeight="1">
      <c r="A47" s="95" t="s">
        <v>96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 t="s">
        <v>98</v>
      </c>
      <c r="J47" s="143">
        <f>J48</f>
        <v>0.5</v>
      </c>
      <c r="K47" s="143">
        <f t="shared" si="12"/>
        <v>0</v>
      </c>
      <c r="L47" s="143">
        <f t="shared" si="12"/>
        <v>0</v>
      </c>
    </row>
    <row r="48" spans="1:13" ht="30.75" customHeight="1">
      <c r="A48" s="95" t="s">
        <v>97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99</v>
      </c>
      <c r="J48" s="143">
        <v>0.5</v>
      </c>
      <c r="K48" s="143">
        <v>0</v>
      </c>
      <c r="L48" s="143">
        <v>0</v>
      </c>
    </row>
    <row r="49" spans="1:12" ht="37.5" customHeight="1">
      <c r="A49" s="95" t="s">
        <v>226</v>
      </c>
      <c r="B49" s="94">
        <v>910</v>
      </c>
      <c r="C49" s="6" t="s">
        <v>16</v>
      </c>
      <c r="D49" s="6" t="s">
        <v>31</v>
      </c>
      <c r="E49" s="6" t="s">
        <v>223</v>
      </c>
      <c r="F49" s="89"/>
      <c r="G49" s="89"/>
      <c r="H49" s="89"/>
      <c r="I49" s="125"/>
      <c r="J49" s="143">
        <f>J50</f>
        <v>0.5</v>
      </c>
      <c r="K49" s="143">
        <f t="shared" ref="K49:L51" si="13">K50</f>
        <v>0.5</v>
      </c>
      <c r="L49" s="143">
        <f t="shared" si="13"/>
        <v>0.5</v>
      </c>
    </row>
    <row r="50" spans="1:12" ht="37.5" customHeight="1">
      <c r="A50" s="95" t="s">
        <v>224</v>
      </c>
      <c r="B50" s="94">
        <v>910</v>
      </c>
      <c r="C50" s="6" t="s">
        <v>16</v>
      </c>
      <c r="D50" s="6" t="s">
        <v>31</v>
      </c>
      <c r="E50" s="6" t="s">
        <v>223</v>
      </c>
      <c r="F50" s="89" t="s">
        <v>34</v>
      </c>
      <c r="G50" s="89" t="s">
        <v>34</v>
      </c>
      <c r="H50" s="89" t="s">
        <v>225</v>
      </c>
      <c r="I50" s="125"/>
      <c r="J50" s="143">
        <f>J51</f>
        <v>0.5</v>
      </c>
      <c r="K50" s="143">
        <f t="shared" si="13"/>
        <v>0.5</v>
      </c>
      <c r="L50" s="143">
        <f t="shared" si="13"/>
        <v>0.5</v>
      </c>
    </row>
    <row r="51" spans="1:12" ht="24.75" customHeight="1">
      <c r="A51" s="95" t="s">
        <v>96</v>
      </c>
      <c r="B51" s="94">
        <v>910</v>
      </c>
      <c r="C51" s="6" t="s">
        <v>16</v>
      </c>
      <c r="D51" s="6" t="s">
        <v>31</v>
      </c>
      <c r="E51" s="6" t="s">
        <v>223</v>
      </c>
      <c r="F51" s="6" t="s">
        <v>34</v>
      </c>
      <c r="G51" s="6" t="s">
        <v>36</v>
      </c>
      <c r="H51" s="6" t="s">
        <v>225</v>
      </c>
      <c r="I51" s="6" t="s">
        <v>98</v>
      </c>
      <c r="J51" s="143">
        <f>J52</f>
        <v>0.5</v>
      </c>
      <c r="K51" s="143">
        <f t="shared" si="13"/>
        <v>0.5</v>
      </c>
      <c r="L51" s="143">
        <f t="shared" si="13"/>
        <v>0.5</v>
      </c>
    </row>
    <row r="52" spans="1:12" ht="30.75" customHeight="1">
      <c r="A52" s="95" t="s">
        <v>97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99</v>
      </c>
      <c r="J52" s="143">
        <v>0.5</v>
      </c>
      <c r="K52" s="143">
        <v>0.5</v>
      </c>
      <c r="L52" s="143">
        <v>0.5</v>
      </c>
    </row>
    <row r="53" spans="1:12" ht="1.5" hidden="1" customHeight="1">
      <c r="A53" s="141" t="s">
        <v>49</v>
      </c>
      <c r="B53" s="94">
        <v>910</v>
      </c>
      <c r="C53" s="117" t="s">
        <v>27</v>
      </c>
      <c r="D53" s="117"/>
      <c r="E53" s="148"/>
      <c r="F53" s="117"/>
      <c r="G53" s="117"/>
      <c r="H53" s="117"/>
      <c r="I53" s="151"/>
      <c r="J53" s="142">
        <f>J54</f>
        <v>0</v>
      </c>
      <c r="K53" s="142">
        <f>K54</f>
        <v>0</v>
      </c>
      <c r="L53" s="142">
        <f>L54</f>
        <v>0</v>
      </c>
    </row>
    <row r="54" spans="1:12" ht="20.25" hidden="1" customHeight="1">
      <c r="A54" s="144" t="s">
        <v>50</v>
      </c>
      <c r="B54" s="94">
        <v>910</v>
      </c>
      <c r="C54" s="152" t="s">
        <v>27</v>
      </c>
      <c r="D54" s="152" t="s">
        <v>28</v>
      </c>
      <c r="E54" s="102"/>
      <c r="F54" s="101"/>
      <c r="G54" s="101"/>
      <c r="H54" s="101"/>
      <c r="I54" s="153"/>
      <c r="J54" s="142">
        <f>J57</f>
        <v>0</v>
      </c>
      <c r="K54" s="142">
        <f>K57</f>
        <v>0</v>
      </c>
      <c r="L54" s="142">
        <f>L57</f>
        <v>0</v>
      </c>
    </row>
    <row r="55" spans="1:12" ht="35.25" hidden="1" customHeight="1">
      <c r="A55" s="149" t="s">
        <v>158</v>
      </c>
      <c r="B55" s="94">
        <v>910</v>
      </c>
      <c r="C55" s="133" t="s">
        <v>27</v>
      </c>
      <c r="D55" s="133" t="s">
        <v>28</v>
      </c>
      <c r="E55" s="6">
        <v>89</v>
      </c>
      <c r="F55" s="6"/>
      <c r="G55" s="6"/>
      <c r="H55" s="6"/>
      <c r="I55" s="88"/>
      <c r="J55" s="143">
        <f t="shared" ref="J55:L56" si="14">J56</f>
        <v>0</v>
      </c>
      <c r="K55" s="143">
        <f t="shared" si="14"/>
        <v>0</v>
      </c>
      <c r="L55" s="143">
        <f t="shared" si="14"/>
        <v>0</v>
      </c>
    </row>
    <row r="56" spans="1:12" ht="49.5" hidden="1" customHeight="1">
      <c r="A56" s="150" t="s">
        <v>159</v>
      </c>
      <c r="B56" s="94">
        <v>910</v>
      </c>
      <c r="C56" s="133" t="s">
        <v>27</v>
      </c>
      <c r="D56" s="133" t="s">
        <v>28</v>
      </c>
      <c r="E56" s="6">
        <v>89</v>
      </c>
      <c r="F56" s="6">
        <v>1</v>
      </c>
      <c r="G56" s="6"/>
      <c r="H56" s="6"/>
      <c r="I56" s="88"/>
      <c r="J56" s="143">
        <f t="shared" si="14"/>
        <v>0</v>
      </c>
      <c r="K56" s="143">
        <f t="shared" si="14"/>
        <v>0</v>
      </c>
      <c r="L56" s="143">
        <f t="shared" si="14"/>
        <v>0</v>
      </c>
    </row>
    <row r="57" spans="1:12" ht="34.5" hidden="1" customHeight="1">
      <c r="A57" s="154" t="s">
        <v>167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>
        <v>51180</v>
      </c>
      <c r="I57" s="88"/>
      <c r="J57" s="39">
        <f>J58+J60</f>
        <v>0</v>
      </c>
      <c r="K57" s="39">
        <f>K58+K60</f>
        <v>0</v>
      </c>
      <c r="L57" s="39">
        <f>L58+L60</f>
        <v>0</v>
      </c>
    </row>
    <row r="58" spans="1:12" ht="51.75" hidden="1" customHeight="1">
      <c r="A58" s="103" t="s">
        <v>100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 t="s">
        <v>51</v>
      </c>
      <c r="I58" s="88" t="s">
        <v>102</v>
      </c>
      <c r="J58" s="39">
        <f>J59</f>
        <v>0</v>
      </c>
      <c r="K58" s="39">
        <f>K59</f>
        <v>0</v>
      </c>
      <c r="L58" s="39">
        <f>L59</f>
        <v>0</v>
      </c>
    </row>
    <row r="59" spans="1:12" ht="23.25" hidden="1" customHeight="1">
      <c r="A59" s="103" t="s">
        <v>101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103</v>
      </c>
      <c r="J59" s="39">
        <v>0</v>
      </c>
      <c r="K59" s="39">
        <v>0</v>
      </c>
      <c r="L59" s="39">
        <v>0</v>
      </c>
    </row>
    <row r="60" spans="1:12" ht="24" hidden="1" customHeight="1">
      <c r="A60" s="95" t="s">
        <v>96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>
        <v>51180</v>
      </c>
      <c r="I60" s="88" t="s">
        <v>98</v>
      </c>
      <c r="J60" s="39">
        <f t="shared" ref="J60:L60" si="15">J61</f>
        <v>0</v>
      </c>
      <c r="K60" s="39">
        <f t="shared" si="15"/>
        <v>0</v>
      </c>
      <c r="L60" s="39">
        <f t="shared" si="15"/>
        <v>0</v>
      </c>
    </row>
    <row r="61" spans="1:12" ht="33.75" hidden="1" customHeight="1">
      <c r="A61" s="95" t="s">
        <v>97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99</v>
      </c>
      <c r="J61" s="39">
        <v>0</v>
      </c>
      <c r="K61" s="39">
        <v>0</v>
      </c>
      <c r="L61" s="39">
        <v>0</v>
      </c>
    </row>
    <row r="62" spans="1:12">
      <c r="A62" s="144" t="s">
        <v>52</v>
      </c>
      <c r="B62" s="94">
        <v>910</v>
      </c>
      <c r="C62" s="152" t="s">
        <v>17</v>
      </c>
      <c r="D62" s="152"/>
      <c r="E62" s="101"/>
      <c r="F62" s="101"/>
      <c r="G62" s="101"/>
      <c r="H62" s="101"/>
      <c r="I62" s="101"/>
      <c r="J62" s="156">
        <f>J63+J72</f>
        <v>976.3</v>
      </c>
      <c r="K62" s="156">
        <f t="shared" ref="K62:L62" si="16">K63</f>
        <v>389.8</v>
      </c>
      <c r="L62" s="156">
        <f t="shared" si="16"/>
        <v>519.5</v>
      </c>
    </row>
    <row r="63" spans="1:12">
      <c r="A63" s="144" t="s">
        <v>53</v>
      </c>
      <c r="B63" s="94">
        <v>910</v>
      </c>
      <c r="C63" s="101" t="s">
        <v>17</v>
      </c>
      <c r="D63" s="101" t="s">
        <v>29</v>
      </c>
      <c r="E63" s="157"/>
      <c r="F63" s="157"/>
      <c r="G63" s="157"/>
      <c r="H63" s="157"/>
      <c r="I63" s="101"/>
      <c r="J63" s="39">
        <f>J64+J68</f>
        <v>376.3</v>
      </c>
      <c r="K63" s="39">
        <f t="shared" ref="K63:L63" si="17">K64+K68</f>
        <v>389.8</v>
      </c>
      <c r="L63" s="39">
        <f t="shared" si="17"/>
        <v>519.5</v>
      </c>
    </row>
    <row r="64" spans="1:12" ht="48" customHeight="1">
      <c r="A64" s="149" t="s">
        <v>198</v>
      </c>
      <c r="B64" s="94">
        <v>910</v>
      </c>
      <c r="C64" s="89" t="s">
        <v>17</v>
      </c>
      <c r="D64" s="89" t="s">
        <v>29</v>
      </c>
      <c r="E64" s="89" t="s">
        <v>31</v>
      </c>
      <c r="F64" s="89"/>
      <c r="G64" s="89"/>
      <c r="H64" s="89"/>
      <c r="I64" s="6"/>
      <c r="J64" s="39">
        <f>J65</f>
        <v>361.6</v>
      </c>
      <c r="K64" s="39">
        <f t="shared" ref="K64:L66" si="18">K65</f>
        <v>389.8</v>
      </c>
      <c r="L64" s="39">
        <f t="shared" si="18"/>
        <v>519.5</v>
      </c>
    </row>
    <row r="65" spans="1:15" ht="144" customHeight="1">
      <c r="A65" s="194" t="s">
        <v>207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221</v>
      </c>
      <c r="I65" s="6"/>
      <c r="J65" s="39">
        <f>J66</f>
        <v>361.6</v>
      </c>
      <c r="K65" s="39">
        <f t="shared" si="18"/>
        <v>389.8</v>
      </c>
      <c r="L65" s="39">
        <f t="shared" si="18"/>
        <v>519.5</v>
      </c>
    </row>
    <row r="66" spans="1:15" ht="22.5" customHeight="1">
      <c r="A66" s="95" t="s">
        <v>96</v>
      </c>
      <c r="B66" s="94">
        <v>910</v>
      </c>
      <c r="C66" s="89" t="s">
        <v>17</v>
      </c>
      <c r="D66" s="89" t="s">
        <v>29</v>
      </c>
      <c r="E66" s="89" t="s">
        <v>31</v>
      </c>
      <c r="F66" s="89" t="s">
        <v>34</v>
      </c>
      <c r="G66" s="89" t="s">
        <v>16</v>
      </c>
      <c r="H66" s="89" t="s">
        <v>221</v>
      </c>
      <c r="I66" s="6" t="s">
        <v>98</v>
      </c>
      <c r="J66" s="39">
        <f>J67</f>
        <v>361.6</v>
      </c>
      <c r="K66" s="39">
        <f t="shared" si="18"/>
        <v>389.8</v>
      </c>
      <c r="L66" s="39">
        <f t="shared" si="18"/>
        <v>519.5</v>
      </c>
    </row>
    <row r="67" spans="1:15" ht="31.5">
      <c r="A67" s="95" t="s">
        <v>97</v>
      </c>
      <c r="B67" s="94">
        <v>910</v>
      </c>
      <c r="C67" s="89" t="s">
        <v>17</v>
      </c>
      <c r="D67" s="89" t="s">
        <v>29</v>
      </c>
      <c r="E67" s="89" t="s">
        <v>31</v>
      </c>
      <c r="F67" s="89" t="s">
        <v>34</v>
      </c>
      <c r="G67" s="89" t="s">
        <v>16</v>
      </c>
      <c r="H67" s="89" t="s">
        <v>221</v>
      </c>
      <c r="I67" s="6" t="s">
        <v>99</v>
      </c>
      <c r="J67" s="39">
        <v>361.6</v>
      </c>
      <c r="K67" s="39">
        <v>389.8</v>
      </c>
      <c r="L67" s="39">
        <v>519.5</v>
      </c>
      <c r="M67" s="240"/>
      <c r="N67" s="242"/>
      <c r="O67" s="242"/>
    </row>
    <row r="68" spans="1:15" ht="39.75" customHeight="1">
      <c r="A68" s="119" t="s">
        <v>199</v>
      </c>
      <c r="B68" s="94">
        <v>910</v>
      </c>
      <c r="C68" s="6" t="s">
        <v>17</v>
      </c>
      <c r="D68" s="6" t="s">
        <v>29</v>
      </c>
      <c r="E68" s="6" t="s">
        <v>205</v>
      </c>
      <c r="F68" s="6"/>
      <c r="G68" s="6"/>
      <c r="H68" s="6"/>
      <c r="I68" s="6"/>
      <c r="J68" s="39">
        <f>J69</f>
        <v>14.7</v>
      </c>
      <c r="K68" s="39">
        <f t="shared" ref="K68:L70" si="19">K69</f>
        <v>0</v>
      </c>
      <c r="L68" s="39">
        <f t="shared" si="19"/>
        <v>0</v>
      </c>
    </row>
    <row r="69" spans="1:15" ht="157.5">
      <c r="A69" s="194" t="s">
        <v>207</v>
      </c>
      <c r="B69" s="94">
        <v>910</v>
      </c>
      <c r="C69" s="89" t="s">
        <v>17</v>
      </c>
      <c r="D69" s="89" t="s">
        <v>29</v>
      </c>
      <c r="E69" s="89" t="s">
        <v>205</v>
      </c>
      <c r="F69" s="89" t="s">
        <v>34</v>
      </c>
      <c r="G69" s="89" t="s">
        <v>16</v>
      </c>
      <c r="H69" s="89" t="s">
        <v>221</v>
      </c>
      <c r="I69" s="6"/>
      <c r="J69" s="39">
        <f>J70</f>
        <v>14.7</v>
      </c>
      <c r="K69" s="39">
        <f t="shared" si="19"/>
        <v>0</v>
      </c>
      <c r="L69" s="39">
        <f t="shared" si="19"/>
        <v>0</v>
      </c>
    </row>
    <row r="70" spans="1:15" ht="31.5">
      <c r="A70" s="95" t="s">
        <v>96</v>
      </c>
      <c r="B70" s="94">
        <v>910</v>
      </c>
      <c r="C70" s="89" t="s">
        <v>17</v>
      </c>
      <c r="D70" s="89" t="s">
        <v>29</v>
      </c>
      <c r="E70" s="89" t="s">
        <v>205</v>
      </c>
      <c r="F70" s="89" t="s">
        <v>34</v>
      </c>
      <c r="G70" s="89" t="s">
        <v>16</v>
      </c>
      <c r="H70" s="89" t="s">
        <v>221</v>
      </c>
      <c r="I70" s="6" t="s">
        <v>98</v>
      </c>
      <c r="J70" s="39">
        <f>J71</f>
        <v>14.7</v>
      </c>
      <c r="K70" s="39">
        <f t="shared" si="19"/>
        <v>0</v>
      </c>
      <c r="L70" s="39">
        <f t="shared" si="19"/>
        <v>0</v>
      </c>
    </row>
    <row r="71" spans="1:15" ht="31.5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205</v>
      </c>
      <c r="F71" s="89" t="s">
        <v>34</v>
      </c>
      <c r="G71" s="89" t="s">
        <v>16</v>
      </c>
      <c r="H71" s="89" t="s">
        <v>221</v>
      </c>
      <c r="I71" s="6" t="s">
        <v>99</v>
      </c>
      <c r="J71" s="39">
        <v>14.7</v>
      </c>
      <c r="K71" s="39">
        <v>0</v>
      </c>
      <c r="L71" s="39">
        <v>0</v>
      </c>
    </row>
    <row r="72" spans="1:15">
      <c r="A72" s="270" t="s">
        <v>227</v>
      </c>
      <c r="B72" s="94">
        <v>910</v>
      </c>
      <c r="C72" s="117" t="s">
        <v>17</v>
      </c>
      <c r="D72" s="117" t="s">
        <v>137</v>
      </c>
      <c r="E72" s="89"/>
      <c r="F72" s="89"/>
      <c r="G72" s="89"/>
      <c r="H72" s="89"/>
      <c r="I72" s="6"/>
      <c r="J72" s="156">
        <f>J73</f>
        <v>600</v>
      </c>
      <c r="K72" s="156">
        <f t="shared" ref="K72:L76" si="20">K73</f>
        <v>0</v>
      </c>
      <c r="L72" s="156">
        <f t="shared" si="20"/>
        <v>0</v>
      </c>
      <c r="M72" s="245"/>
    </row>
    <row r="73" spans="1:15" ht="31.5">
      <c r="A73" s="149" t="s">
        <v>158</v>
      </c>
      <c r="B73" s="94">
        <v>910</v>
      </c>
      <c r="C73" s="89" t="s">
        <v>17</v>
      </c>
      <c r="D73" s="89" t="s">
        <v>137</v>
      </c>
      <c r="E73" s="89" t="s">
        <v>47</v>
      </c>
      <c r="F73" s="89"/>
      <c r="G73" s="89"/>
      <c r="H73" s="89"/>
      <c r="I73" s="6"/>
      <c r="J73" s="39">
        <f>J74</f>
        <v>600</v>
      </c>
      <c r="K73" s="39">
        <f t="shared" si="20"/>
        <v>0</v>
      </c>
      <c r="L73" s="39">
        <f t="shared" si="20"/>
        <v>0</v>
      </c>
    </row>
    <row r="74" spans="1:15" ht="47.25">
      <c r="A74" s="150" t="s">
        <v>159</v>
      </c>
      <c r="B74" s="94">
        <v>910</v>
      </c>
      <c r="C74" s="89" t="s">
        <v>17</v>
      </c>
      <c r="D74" s="89" t="s">
        <v>137</v>
      </c>
      <c r="E74" s="89" t="s">
        <v>47</v>
      </c>
      <c r="F74" s="89" t="s">
        <v>23</v>
      </c>
      <c r="G74" s="89"/>
      <c r="H74" s="89"/>
      <c r="I74" s="6"/>
      <c r="J74" s="39">
        <f>J75</f>
        <v>600</v>
      </c>
      <c r="K74" s="39">
        <f t="shared" si="20"/>
        <v>0</v>
      </c>
      <c r="L74" s="39">
        <f t="shared" si="20"/>
        <v>0</v>
      </c>
    </row>
    <row r="75" spans="1:15" ht="78.75">
      <c r="A75" s="150" t="s">
        <v>228</v>
      </c>
      <c r="B75" s="94">
        <v>910</v>
      </c>
      <c r="C75" s="89" t="s">
        <v>17</v>
      </c>
      <c r="D75" s="89" t="s">
        <v>137</v>
      </c>
      <c r="E75" s="89" t="s">
        <v>47</v>
      </c>
      <c r="F75" s="89" t="s">
        <v>23</v>
      </c>
      <c r="G75" s="89" t="s">
        <v>36</v>
      </c>
      <c r="H75" s="89" t="s">
        <v>229</v>
      </c>
      <c r="I75" s="6"/>
      <c r="J75" s="39">
        <f>J76</f>
        <v>600</v>
      </c>
      <c r="K75" s="39">
        <f t="shared" si="20"/>
        <v>0</v>
      </c>
      <c r="L75" s="39">
        <f t="shared" si="20"/>
        <v>0</v>
      </c>
    </row>
    <row r="76" spans="1:15" ht="31.5">
      <c r="A76" s="95" t="s">
        <v>96</v>
      </c>
      <c r="B76" s="94">
        <v>910</v>
      </c>
      <c r="C76" s="89" t="s">
        <v>17</v>
      </c>
      <c r="D76" s="89" t="s">
        <v>137</v>
      </c>
      <c r="E76" s="89" t="s">
        <v>47</v>
      </c>
      <c r="F76" s="89" t="s">
        <v>23</v>
      </c>
      <c r="G76" s="89" t="s">
        <v>36</v>
      </c>
      <c r="H76" s="89" t="s">
        <v>229</v>
      </c>
      <c r="I76" s="6" t="s">
        <v>98</v>
      </c>
      <c r="J76" s="39">
        <f>J77</f>
        <v>600</v>
      </c>
      <c r="K76" s="39">
        <f t="shared" si="20"/>
        <v>0</v>
      </c>
      <c r="L76" s="39">
        <f t="shared" si="20"/>
        <v>0</v>
      </c>
    </row>
    <row r="77" spans="1:15" ht="31.5">
      <c r="A77" s="95" t="s">
        <v>97</v>
      </c>
      <c r="B77" s="94">
        <v>910</v>
      </c>
      <c r="C77" s="89" t="s">
        <v>17</v>
      </c>
      <c r="D77" s="89" t="s">
        <v>137</v>
      </c>
      <c r="E77" s="89" t="s">
        <v>47</v>
      </c>
      <c r="F77" s="89" t="s">
        <v>23</v>
      </c>
      <c r="G77" s="89" t="s">
        <v>36</v>
      </c>
      <c r="H77" s="89" t="s">
        <v>229</v>
      </c>
      <c r="I77" s="6" t="s">
        <v>99</v>
      </c>
      <c r="J77" s="39">
        <v>600</v>
      </c>
      <c r="K77" s="39">
        <v>0</v>
      </c>
      <c r="L77" s="39">
        <v>0</v>
      </c>
    </row>
    <row r="78" spans="1:15">
      <c r="A78" s="144" t="s">
        <v>20</v>
      </c>
      <c r="B78" s="94">
        <v>910</v>
      </c>
      <c r="C78" s="101" t="s">
        <v>19</v>
      </c>
      <c r="D78" s="101"/>
      <c r="E78" s="101"/>
      <c r="F78" s="101"/>
      <c r="G78" s="101"/>
      <c r="H78" s="40"/>
      <c r="I78" s="40"/>
      <c r="J78" s="138">
        <f>J85+J79</f>
        <v>206.11957000000001</v>
      </c>
      <c r="K78" s="138">
        <f t="shared" ref="K78:L78" si="21">K85+K79</f>
        <v>130.02447000000001</v>
      </c>
      <c r="L78" s="138">
        <f t="shared" si="21"/>
        <v>160.02936</v>
      </c>
    </row>
    <row r="79" spans="1:15">
      <c r="A79" s="144" t="s">
        <v>54</v>
      </c>
      <c r="B79" s="94">
        <v>910</v>
      </c>
      <c r="C79" s="101" t="s">
        <v>19</v>
      </c>
      <c r="D79" s="101" t="s">
        <v>27</v>
      </c>
      <c r="E79" s="101"/>
      <c r="F79" s="101"/>
      <c r="G79" s="101"/>
      <c r="H79" s="137"/>
      <c r="I79" s="137"/>
      <c r="J79" s="138">
        <f>J80</f>
        <v>30</v>
      </c>
      <c r="K79" s="138">
        <f t="shared" ref="K79:L83" si="22">K80</f>
        <v>30</v>
      </c>
      <c r="L79" s="138">
        <f t="shared" si="22"/>
        <v>30</v>
      </c>
    </row>
    <row r="80" spans="1:15" ht="31.5">
      <c r="A80" s="149" t="s">
        <v>158</v>
      </c>
      <c r="B80" s="94">
        <v>910</v>
      </c>
      <c r="C80" s="6" t="s">
        <v>19</v>
      </c>
      <c r="D80" s="6" t="s">
        <v>27</v>
      </c>
      <c r="E80" s="6" t="s">
        <v>47</v>
      </c>
      <c r="F80" s="6"/>
      <c r="G80" s="6"/>
      <c r="H80" s="40"/>
      <c r="I80" s="40"/>
      <c r="J80" s="41">
        <f>J81</f>
        <v>30</v>
      </c>
      <c r="K80" s="41">
        <f t="shared" si="22"/>
        <v>30</v>
      </c>
      <c r="L80" s="41">
        <f t="shared" si="22"/>
        <v>30</v>
      </c>
    </row>
    <row r="81" spans="1:12" ht="47.25">
      <c r="A81" s="150" t="s">
        <v>159</v>
      </c>
      <c r="B81" s="94">
        <v>910</v>
      </c>
      <c r="C81" s="6" t="s">
        <v>19</v>
      </c>
      <c r="D81" s="6" t="s">
        <v>27</v>
      </c>
      <c r="E81" s="6" t="s">
        <v>47</v>
      </c>
      <c r="F81" s="6" t="s">
        <v>23</v>
      </c>
      <c r="G81" s="6"/>
      <c r="H81" s="40"/>
      <c r="I81" s="40"/>
      <c r="J81" s="41">
        <f>J82</f>
        <v>30</v>
      </c>
      <c r="K81" s="41">
        <f t="shared" si="22"/>
        <v>30</v>
      </c>
      <c r="L81" s="41">
        <f t="shared" si="22"/>
        <v>30</v>
      </c>
    </row>
    <row r="82" spans="1:12" ht="47.25">
      <c r="A82" s="119" t="s">
        <v>222</v>
      </c>
      <c r="B82" s="94">
        <v>910</v>
      </c>
      <c r="C82" s="6" t="s">
        <v>19</v>
      </c>
      <c r="D82" s="6" t="s">
        <v>27</v>
      </c>
      <c r="E82" s="6">
        <v>89</v>
      </c>
      <c r="F82" s="6">
        <v>1</v>
      </c>
      <c r="G82" s="6" t="s">
        <v>36</v>
      </c>
      <c r="H82" s="6" t="s">
        <v>200</v>
      </c>
      <c r="I82" s="88"/>
      <c r="J82" s="41">
        <f>J83</f>
        <v>30</v>
      </c>
      <c r="K82" s="41">
        <f t="shared" si="22"/>
        <v>30</v>
      </c>
      <c r="L82" s="41">
        <f t="shared" si="22"/>
        <v>30</v>
      </c>
    </row>
    <row r="83" spans="1:12" ht="23.25" customHeight="1">
      <c r="A83" s="95" t="s">
        <v>96</v>
      </c>
      <c r="B83" s="94">
        <v>910</v>
      </c>
      <c r="C83" s="6" t="s">
        <v>19</v>
      </c>
      <c r="D83" s="6" t="s">
        <v>27</v>
      </c>
      <c r="E83" s="6">
        <v>89</v>
      </c>
      <c r="F83" s="6">
        <v>1</v>
      </c>
      <c r="G83" s="6" t="s">
        <v>36</v>
      </c>
      <c r="H83" s="6" t="s">
        <v>200</v>
      </c>
      <c r="I83" s="88" t="s">
        <v>98</v>
      </c>
      <c r="J83" s="41">
        <f>J84</f>
        <v>30</v>
      </c>
      <c r="K83" s="41">
        <f t="shared" si="22"/>
        <v>30</v>
      </c>
      <c r="L83" s="41">
        <f t="shared" si="22"/>
        <v>30</v>
      </c>
    </row>
    <row r="84" spans="1:12" ht="31.5">
      <c r="A84" s="95" t="s">
        <v>97</v>
      </c>
      <c r="B84" s="94">
        <v>910</v>
      </c>
      <c r="C84" s="6" t="s">
        <v>19</v>
      </c>
      <c r="D84" s="6" t="s">
        <v>27</v>
      </c>
      <c r="E84" s="6">
        <v>89</v>
      </c>
      <c r="F84" s="6">
        <v>1</v>
      </c>
      <c r="G84" s="6" t="s">
        <v>36</v>
      </c>
      <c r="H84" s="6" t="s">
        <v>200</v>
      </c>
      <c r="I84" s="88" t="s">
        <v>99</v>
      </c>
      <c r="J84" s="41">
        <v>30</v>
      </c>
      <c r="K84" s="41">
        <v>30</v>
      </c>
      <c r="L84" s="41">
        <v>30</v>
      </c>
    </row>
    <row r="85" spans="1:12">
      <c r="A85" s="144" t="s">
        <v>55</v>
      </c>
      <c r="B85" s="94">
        <v>910</v>
      </c>
      <c r="C85" s="101" t="s">
        <v>19</v>
      </c>
      <c r="D85" s="101" t="s">
        <v>28</v>
      </c>
      <c r="E85" s="101"/>
      <c r="F85" s="101"/>
      <c r="G85" s="147"/>
      <c r="H85" s="137"/>
      <c r="I85" s="137"/>
      <c r="J85" s="138">
        <f>J86</f>
        <v>176.11957000000001</v>
      </c>
      <c r="K85" s="138">
        <f t="shared" ref="K85:L85" si="23">K86</f>
        <v>100.02447000000001</v>
      </c>
      <c r="L85" s="138">
        <f t="shared" si="23"/>
        <v>130.02936</v>
      </c>
    </row>
    <row r="86" spans="1:12" ht="31.5">
      <c r="A86" s="149" t="s">
        <v>158</v>
      </c>
      <c r="B86" s="94">
        <v>910</v>
      </c>
      <c r="C86" s="6" t="s">
        <v>19</v>
      </c>
      <c r="D86" s="6" t="s">
        <v>28</v>
      </c>
      <c r="E86" s="6" t="s">
        <v>47</v>
      </c>
      <c r="F86" s="6"/>
      <c r="G86" s="147"/>
      <c r="H86" s="40"/>
      <c r="I86" s="40"/>
      <c r="J86" s="41">
        <f>J88+J91</f>
        <v>176.11957000000001</v>
      </c>
      <c r="K86" s="41">
        <f>K88+K91</f>
        <v>100.02447000000001</v>
      </c>
      <c r="L86" s="41">
        <f>L88+L91</f>
        <v>130.02936</v>
      </c>
    </row>
    <row r="87" spans="1:12" ht="47.25">
      <c r="A87" s="150" t="s">
        <v>159</v>
      </c>
      <c r="B87" s="94">
        <v>910</v>
      </c>
      <c r="C87" s="6" t="s">
        <v>19</v>
      </c>
      <c r="D87" s="6" t="s">
        <v>28</v>
      </c>
      <c r="E87" s="6" t="s">
        <v>47</v>
      </c>
      <c r="F87" s="120">
        <v>1</v>
      </c>
      <c r="G87" s="147"/>
      <c r="H87" s="40"/>
      <c r="I87" s="40"/>
      <c r="J87" s="41">
        <f>J88+J91</f>
        <v>176.11957000000001</v>
      </c>
      <c r="K87" s="41">
        <f>K88+K91</f>
        <v>100.02447000000001</v>
      </c>
      <c r="L87" s="41">
        <f>L88+L91</f>
        <v>130.02936</v>
      </c>
    </row>
    <row r="88" spans="1:12">
      <c r="A88" s="95" t="s">
        <v>56</v>
      </c>
      <c r="B88" s="94">
        <v>910</v>
      </c>
      <c r="C88" s="6" t="s">
        <v>19</v>
      </c>
      <c r="D88" s="6" t="s">
        <v>28</v>
      </c>
      <c r="E88" s="6" t="s">
        <v>47</v>
      </c>
      <c r="F88" s="120">
        <v>1</v>
      </c>
      <c r="G88" s="89" t="s">
        <v>36</v>
      </c>
      <c r="H88" s="120">
        <v>43010</v>
      </c>
      <c r="I88" s="40"/>
      <c r="J88" s="41">
        <f>J89</f>
        <v>80</v>
      </c>
      <c r="K88" s="41">
        <f t="shared" ref="K88:L88" si="24">K89</f>
        <v>50</v>
      </c>
      <c r="L88" s="41">
        <f t="shared" si="24"/>
        <v>80</v>
      </c>
    </row>
    <row r="89" spans="1:12" ht="17.25" customHeight="1">
      <c r="A89" s="95" t="s">
        <v>96</v>
      </c>
      <c r="B89" s="94">
        <v>910</v>
      </c>
      <c r="C89" s="6" t="s">
        <v>19</v>
      </c>
      <c r="D89" s="6" t="s">
        <v>28</v>
      </c>
      <c r="E89" s="6" t="s">
        <v>47</v>
      </c>
      <c r="F89" s="120">
        <v>1</v>
      </c>
      <c r="G89" s="89" t="s">
        <v>36</v>
      </c>
      <c r="H89" s="120">
        <v>43010</v>
      </c>
      <c r="I89" s="120">
        <v>200</v>
      </c>
      <c r="J89" s="41">
        <f>J90</f>
        <v>80</v>
      </c>
      <c r="K89" s="41">
        <f>K90</f>
        <v>50</v>
      </c>
      <c r="L89" s="41">
        <f>L90</f>
        <v>80</v>
      </c>
    </row>
    <row r="90" spans="1:12" ht="31.5">
      <c r="A90" s="95" t="s">
        <v>97</v>
      </c>
      <c r="B90" s="94">
        <v>910</v>
      </c>
      <c r="C90" s="6" t="s">
        <v>19</v>
      </c>
      <c r="D90" s="6" t="s">
        <v>28</v>
      </c>
      <c r="E90" s="6" t="s">
        <v>47</v>
      </c>
      <c r="F90" s="120">
        <v>1</v>
      </c>
      <c r="G90" s="89" t="s">
        <v>36</v>
      </c>
      <c r="H90" s="120">
        <v>43010</v>
      </c>
      <c r="I90" s="120">
        <v>240</v>
      </c>
      <c r="J90" s="41">
        <v>80</v>
      </c>
      <c r="K90" s="41">
        <v>50</v>
      </c>
      <c r="L90" s="41">
        <v>80</v>
      </c>
    </row>
    <row r="91" spans="1:12" ht="19.5" customHeight="1">
      <c r="A91" s="95" t="s">
        <v>135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89" t="s">
        <v>36</v>
      </c>
      <c r="H91" s="120">
        <v>43040</v>
      </c>
      <c r="I91" s="40"/>
      <c r="J91" s="41">
        <f>J92</f>
        <v>96.119569999999996</v>
      </c>
      <c r="K91" s="41">
        <f t="shared" ref="K91:L92" si="25">K92</f>
        <v>50.024470000000001</v>
      </c>
      <c r="L91" s="41">
        <f t="shared" si="25"/>
        <v>50.029359999999997</v>
      </c>
    </row>
    <row r="92" spans="1:12" ht="16.5" customHeight="1">
      <c r="A92" s="95" t="s">
        <v>96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43040</v>
      </c>
      <c r="I92" s="120">
        <v>200</v>
      </c>
      <c r="J92" s="41">
        <f>J93</f>
        <v>96.119569999999996</v>
      </c>
      <c r="K92" s="41">
        <f t="shared" si="25"/>
        <v>50.024470000000001</v>
      </c>
      <c r="L92" s="41">
        <f t="shared" si="25"/>
        <v>50.029359999999997</v>
      </c>
    </row>
    <row r="93" spans="1:12" ht="38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43040</v>
      </c>
      <c r="I93" s="120">
        <v>240</v>
      </c>
      <c r="J93" s="41">
        <v>96.119569999999996</v>
      </c>
      <c r="K93" s="41">
        <v>50.024470000000001</v>
      </c>
      <c r="L93" s="41">
        <v>50.029359999999997</v>
      </c>
    </row>
    <row r="94" spans="1:12">
      <c r="A94" s="144" t="s">
        <v>57</v>
      </c>
      <c r="B94" s="94">
        <v>910</v>
      </c>
      <c r="C94" s="101" t="s">
        <v>30</v>
      </c>
      <c r="D94" s="101"/>
      <c r="E94" s="102"/>
      <c r="F94" s="101"/>
      <c r="G94" s="101"/>
      <c r="H94" s="101"/>
      <c r="I94" s="153"/>
      <c r="J94" s="142">
        <f t="shared" ref="J94:L99" si="26">J95</f>
        <v>85.8</v>
      </c>
      <c r="K94" s="142">
        <f t="shared" si="26"/>
        <v>55.679999999999993</v>
      </c>
      <c r="L94" s="142">
        <f t="shared" si="26"/>
        <v>23.4</v>
      </c>
    </row>
    <row r="95" spans="1:12">
      <c r="A95" s="158" t="s">
        <v>26</v>
      </c>
      <c r="B95" s="94">
        <v>910</v>
      </c>
      <c r="C95" s="101" t="s">
        <v>30</v>
      </c>
      <c r="D95" s="101" t="s">
        <v>16</v>
      </c>
      <c r="E95" s="153"/>
      <c r="F95" s="101"/>
      <c r="G95" s="101"/>
      <c r="H95" s="101"/>
      <c r="I95" s="153"/>
      <c r="J95" s="142">
        <f t="shared" si="26"/>
        <v>85.8</v>
      </c>
      <c r="K95" s="142">
        <f t="shared" si="26"/>
        <v>55.679999999999993</v>
      </c>
      <c r="L95" s="142">
        <f t="shared" si="26"/>
        <v>23.4</v>
      </c>
    </row>
    <row r="96" spans="1:12" ht="31.5">
      <c r="A96" s="149" t="s">
        <v>158</v>
      </c>
      <c r="B96" s="94">
        <v>910</v>
      </c>
      <c r="C96" s="6" t="s">
        <v>30</v>
      </c>
      <c r="D96" s="6" t="s">
        <v>16</v>
      </c>
      <c r="E96" s="6">
        <v>89</v>
      </c>
      <c r="F96" s="6"/>
      <c r="G96" s="6"/>
      <c r="H96" s="6"/>
      <c r="I96" s="88"/>
      <c r="J96" s="143">
        <f t="shared" si="26"/>
        <v>85.8</v>
      </c>
      <c r="K96" s="143">
        <f t="shared" si="26"/>
        <v>55.679999999999993</v>
      </c>
      <c r="L96" s="143">
        <f t="shared" si="26"/>
        <v>23.4</v>
      </c>
    </row>
    <row r="97" spans="1:12" ht="47.25">
      <c r="A97" s="150" t="s">
        <v>159</v>
      </c>
      <c r="B97" s="94">
        <v>910</v>
      </c>
      <c r="C97" s="6" t="s">
        <v>30</v>
      </c>
      <c r="D97" s="6" t="s">
        <v>16</v>
      </c>
      <c r="E97" s="6">
        <v>89</v>
      </c>
      <c r="F97" s="6">
        <v>1</v>
      </c>
      <c r="G97" s="6"/>
      <c r="H97" s="6"/>
      <c r="I97" s="88"/>
      <c r="J97" s="143">
        <f t="shared" si="26"/>
        <v>85.8</v>
      </c>
      <c r="K97" s="143">
        <f t="shared" si="26"/>
        <v>55.679999999999993</v>
      </c>
      <c r="L97" s="143">
        <f t="shared" si="26"/>
        <v>23.4</v>
      </c>
    </row>
    <row r="98" spans="1:12">
      <c r="A98" s="96" t="s">
        <v>91</v>
      </c>
      <c r="B98" s="94">
        <v>910</v>
      </c>
      <c r="C98" s="159" t="s">
        <v>30</v>
      </c>
      <c r="D98" s="159" t="s">
        <v>16</v>
      </c>
      <c r="E98" s="125">
        <v>89</v>
      </c>
      <c r="F98" s="89">
        <v>1</v>
      </c>
      <c r="G98" s="89" t="s">
        <v>36</v>
      </c>
      <c r="H98" s="89" t="s">
        <v>59</v>
      </c>
      <c r="I98" s="125"/>
      <c r="J98" s="143">
        <f t="shared" si="26"/>
        <v>85.8</v>
      </c>
      <c r="K98" s="143">
        <f t="shared" si="26"/>
        <v>55.679999999999993</v>
      </c>
      <c r="L98" s="143">
        <f t="shared" si="26"/>
        <v>23.4</v>
      </c>
    </row>
    <row r="99" spans="1:12">
      <c r="A99" s="96" t="s">
        <v>92</v>
      </c>
      <c r="B99" s="94">
        <v>910</v>
      </c>
      <c r="C99" s="159" t="s">
        <v>30</v>
      </c>
      <c r="D99" s="159" t="s">
        <v>16</v>
      </c>
      <c r="E99" s="125">
        <v>89</v>
      </c>
      <c r="F99" s="89">
        <v>1</v>
      </c>
      <c r="G99" s="89" t="s">
        <v>36</v>
      </c>
      <c r="H99" s="89" t="s">
        <v>59</v>
      </c>
      <c r="I99" s="125" t="s">
        <v>94</v>
      </c>
      <c r="J99" s="143">
        <f t="shared" si="26"/>
        <v>85.8</v>
      </c>
      <c r="K99" s="143">
        <f t="shared" si="26"/>
        <v>55.679999999999993</v>
      </c>
      <c r="L99" s="143">
        <f t="shared" si="26"/>
        <v>23.4</v>
      </c>
    </row>
    <row r="100" spans="1:12">
      <c r="A100" s="96" t="s">
        <v>93</v>
      </c>
      <c r="B100" s="94">
        <v>910</v>
      </c>
      <c r="C100" s="159" t="s">
        <v>30</v>
      </c>
      <c r="D100" s="159" t="s">
        <v>16</v>
      </c>
      <c r="E100" s="125">
        <v>89</v>
      </c>
      <c r="F100" s="89">
        <v>1</v>
      </c>
      <c r="G100" s="89" t="s">
        <v>36</v>
      </c>
      <c r="H100" s="89" t="s">
        <v>59</v>
      </c>
      <c r="I100" s="125" t="s">
        <v>95</v>
      </c>
      <c r="J100" s="143">
        <v>85.8</v>
      </c>
      <c r="K100" s="143">
        <f>85.8-K114</f>
        <v>55.679999999999993</v>
      </c>
      <c r="L100" s="143">
        <f>85.8-L114</f>
        <v>23.4</v>
      </c>
    </row>
    <row r="101" spans="1:12">
      <c r="A101" s="141" t="s">
        <v>18</v>
      </c>
      <c r="B101" s="94">
        <v>910</v>
      </c>
      <c r="C101" s="160" t="s">
        <v>31</v>
      </c>
      <c r="D101" s="160"/>
      <c r="E101" s="151"/>
      <c r="F101" s="117"/>
      <c r="G101" s="117"/>
      <c r="H101" s="117"/>
      <c r="I101" s="151"/>
      <c r="J101" s="142">
        <f t="shared" ref="J101:L106" si="27">J102</f>
        <v>1</v>
      </c>
      <c r="K101" s="142">
        <f t="shared" si="27"/>
        <v>1</v>
      </c>
      <c r="L101" s="142">
        <f t="shared" si="27"/>
        <v>1</v>
      </c>
    </row>
    <row r="102" spans="1:12">
      <c r="A102" s="141" t="s">
        <v>60</v>
      </c>
      <c r="B102" s="94">
        <v>910</v>
      </c>
      <c r="C102" s="117">
        <v>13</v>
      </c>
      <c r="D102" s="117" t="s">
        <v>16</v>
      </c>
      <c r="E102" s="148"/>
      <c r="F102" s="117"/>
      <c r="G102" s="117"/>
      <c r="H102" s="117"/>
      <c r="I102" s="151"/>
      <c r="J102" s="142">
        <f t="shared" si="27"/>
        <v>1</v>
      </c>
      <c r="K102" s="142">
        <f t="shared" si="27"/>
        <v>1</v>
      </c>
      <c r="L102" s="142">
        <f t="shared" si="27"/>
        <v>1</v>
      </c>
    </row>
    <row r="103" spans="1:12" ht="31.5">
      <c r="A103" s="149" t="s">
        <v>158</v>
      </c>
      <c r="B103" s="94">
        <v>910</v>
      </c>
      <c r="C103" s="89" t="s">
        <v>31</v>
      </c>
      <c r="D103" s="89" t="s">
        <v>16</v>
      </c>
      <c r="E103" s="6">
        <v>89</v>
      </c>
      <c r="F103" s="6"/>
      <c r="G103" s="89"/>
      <c r="H103" s="89"/>
      <c r="I103" s="125"/>
      <c r="J103" s="143">
        <f t="shared" si="27"/>
        <v>1</v>
      </c>
      <c r="K103" s="143">
        <f t="shared" si="27"/>
        <v>1</v>
      </c>
      <c r="L103" s="143">
        <f t="shared" si="27"/>
        <v>1</v>
      </c>
    </row>
    <row r="104" spans="1:12" ht="47.25">
      <c r="A104" s="150" t="s">
        <v>159</v>
      </c>
      <c r="B104" s="94">
        <v>910</v>
      </c>
      <c r="C104" s="89" t="s">
        <v>31</v>
      </c>
      <c r="D104" s="89" t="s">
        <v>16</v>
      </c>
      <c r="E104" s="6">
        <v>89</v>
      </c>
      <c r="F104" s="6">
        <v>1</v>
      </c>
      <c r="G104" s="89"/>
      <c r="H104" s="89"/>
      <c r="I104" s="125"/>
      <c r="J104" s="143">
        <f t="shared" si="27"/>
        <v>1</v>
      </c>
      <c r="K104" s="143">
        <f t="shared" si="27"/>
        <v>1</v>
      </c>
      <c r="L104" s="143">
        <f t="shared" si="27"/>
        <v>1</v>
      </c>
    </row>
    <row r="105" spans="1:12">
      <c r="A105" s="95" t="s">
        <v>61</v>
      </c>
      <c r="B105" s="94">
        <v>910</v>
      </c>
      <c r="C105" s="89">
        <v>13</v>
      </c>
      <c r="D105" s="89" t="s">
        <v>16</v>
      </c>
      <c r="E105" s="97">
        <v>89</v>
      </c>
      <c r="F105" s="89">
        <v>1</v>
      </c>
      <c r="G105" s="89" t="s">
        <v>36</v>
      </c>
      <c r="H105" s="89">
        <v>41240</v>
      </c>
      <c r="I105" s="125"/>
      <c r="J105" s="161">
        <f t="shared" si="27"/>
        <v>1</v>
      </c>
      <c r="K105" s="161">
        <f t="shared" si="27"/>
        <v>1</v>
      </c>
      <c r="L105" s="161">
        <f t="shared" si="27"/>
        <v>1</v>
      </c>
    </row>
    <row r="106" spans="1:12">
      <c r="A106" s="95" t="s">
        <v>89</v>
      </c>
      <c r="B106" s="94">
        <v>910</v>
      </c>
      <c r="C106" s="89">
        <v>13</v>
      </c>
      <c r="D106" s="89" t="s">
        <v>16</v>
      </c>
      <c r="E106" s="97">
        <v>89</v>
      </c>
      <c r="F106" s="89">
        <v>1</v>
      </c>
      <c r="G106" s="89" t="s">
        <v>36</v>
      </c>
      <c r="H106" s="89" t="s">
        <v>66</v>
      </c>
      <c r="I106" s="125" t="s">
        <v>90</v>
      </c>
      <c r="J106" s="161">
        <f t="shared" si="27"/>
        <v>1</v>
      </c>
      <c r="K106" s="161">
        <f t="shared" si="27"/>
        <v>1</v>
      </c>
      <c r="L106" s="161">
        <f t="shared" si="27"/>
        <v>1</v>
      </c>
    </row>
    <row r="107" spans="1:12">
      <c r="A107" s="93" t="s">
        <v>62</v>
      </c>
      <c r="B107" s="94">
        <v>910</v>
      </c>
      <c r="C107" s="89">
        <v>13</v>
      </c>
      <c r="D107" s="89" t="s">
        <v>16</v>
      </c>
      <c r="E107" s="97">
        <v>89</v>
      </c>
      <c r="F107" s="89">
        <v>1</v>
      </c>
      <c r="G107" s="89" t="s">
        <v>36</v>
      </c>
      <c r="H107" s="89">
        <v>41240</v>
      </c>
      <c r="I107" s="125">
        <v>730</v>
      </c>
      <c r="J107" s="161">
        <v>1</v>
      </c>
      <c r="K107" s="161">
        <v>1</v>
      </c>
      <c r="L107" s="161">
        <v>1</v>
      </c>
    </row>
    <row r="108" spans="1:12">
      <c r="A108" s="194" t="s">
        <v>197</v>
      </c>
      <c r="B108" s="94">
        <v>910</v>
      </c>
      <c r="C108" s="89" t="s">
        <v>165</v>
      </c>
      <c r="D108" s="89"/>
      <c r="E108" s="97"/>
      <c r="F108" s="89"/>
      <c r="G108" s="89"/>
      <c r="H108" s="89"/>
      <c r="I108" s="125"/>
      <c r="J108" s="41"/>
      <c r="K108" s="161">
        <f t="shared" ref="K108:L113" si="28">K109</f>
        <v>30.12</v>
      </c>
      <c r="L108" s="161">
        <f t="shared" si="28"/>
        <v>62.4</v>
      </c>
    </row>
    <row r="109" spans="1:12">
      <c r="A109" s="194" t="s">
        <v>197</v>
      </c>
      <c r="B109" s="94">
        <v>910</v>
      </c>
      <c r="C109" s="89" t="s">
        <v>165</v>
      </c>
      <c r="D109" s="89">
        <v>99</v>
      </c>
      <c r="E109" s="97"/>
      <c r="F109" s="89"/>
      <c r="G109" s="89"/>
      <c r="H109" s="89"/>
      <c r="I109" s="125"/>
      <c r="J109" s="41"/>
      <c r="K109" s="161">
        <f t="shared" si="28"/>
        <v>30.12</v>
      </c>
      <c r="L109" s="161">
        <f t="shared" si="28"/>
        <v>62.4</v>
      </c>
    </row>
    <row r="110" spans="1:12" ht="31.5">
      <c r="A110" s="96" t="s">
        <v>158</v>
      </c>
      <c r="B110" s="94">
        <v>910</v>
      </c>
      <c r="C110" s="89" t="s">
        <v>165</v>
      </c>
      <c r="D110" s="89">
        <v>99</v>
      </c>
      <c r="E110" s="89" t="s">
        <v>47</v>
      </c>
      <c r="F110" s="89" t="s">
        <v>34</v>
      </c>
      <c r="G110" s="89"/>
      <c r="H110" s="89"/>
      <c r="I110" s="125"/>
      <c r="J110" s="41"/>
      <c r="K110" s="161">
        <f t="shared" si="28"/>
        <v>30.12</v>
      </c>
      <c r="L110" s="161">
        <f t="shared" si="28"/>
        <v>62.4</v>
      </c>
    </row>
    <row r="111" spans="1:12" ht="47.25">
      <c r="A111" s="96" t="s">
        <v>159</v>
      </c>
      <c r="B111" s="94">
        <v>910</v>
      </c>
      <c r="C111" s="89" t="s">
        <v>165</v>
      </c>
      <c r="D111" s="89">
        <v>99</v>
      </c>
      <c r="E111" s="89" t="s">
        <v>47</v>
      </c>
      <c r="F111" s="89" t="s">
        <v>23</v>
      </c>
      <c r="G111" s="89"/>
      <c r="H111" s="89"/>
      <c r="I111" s="125"/>
      <c r="J111" s="41"/>
      <c r="K111" s="161">
        <f t="shared" si="28"/>
        <v>30.12</v>
      </c>
      <c r="L111" s="161">
        <f t="shared" si="28"/>
        <v>62.4</v>
      </c>
    </row>
    <row r="112" spans="1:12">
      <c r="A112" s="194" t="s">
        <v>197</v>
      </c>
      <c r="B112" s="94">
        <v>910</v>
      </c>
      <c r="C112" s="89" t="s">
        <v>165</v>
      </c>
      <c r="D112" s="89">
        <v>99</v>
      </c>
      <c r="E112" s="89" t="s">
        <v>47</v>
      </c>
      <c r="F112" s="89" t="s">
        <v>23</v>
      </c>
      <c r="G112" s="89" t="s">
        <v>36</v>
      </c>
      <c r="H112" s="89" t="s">
        <v>166</v>
      </c>
      <c r="I112" s="89"/>
      <c r="J112" s="40"/>
      <c r="K112" s="161">
        <f>K113</f>
        <v>30.12</v>
      </c>
      <c r="L112" s="161">
        <f t="shared" si="28"/>
        <v>62.4</v>
      </c>
    </row>
    <row r="113" spans="1:12">
      <c r="A113" s="93" t="s">
        <v>104</v>
      </c>
      <c r="B113" s="94">
        <v>910</v>
      </c>
      <c r="C113" s="89" t="s">
        <v>165</v>
      </c>
      <c r="D113" s="89">
        <v>99</v>
      </c>
      <c r="E113" s="89" t="s">
        <v>47</v>
      </c>
      <c r="F113" s="89" t="s">
        <v>23</v>
      </c>
      <c r="G113" s="89" t="s">
        <v>36</v>
      </c>
      <c r="H113" s="89" t="s">
        <v>166</v>
      </c>
      <c r="I113" s="89" t="s">
        <v>105</v>
      </c>
      <c r="J113" s="40"/>
      <c r="K113" s="162">
        <f t="shared" si="28"/>
        <v>30.12</v>
      </c>
      <c r="L113" s="162">
        <f t="shared" si="28"/>
        <v>62.4</v>
      </c>
    </row>
    <row r="114" spans="1:12">
      <c r="A114" s="93" t="s">
        <v>46</v>
      </c>
      <c r="B114" s="94">
        <v>910</v>
      </c>
      <c r="C114" s="89" t="s">
        <v>165</v>
      </c>
      <c r="D114" s="89" t="s">
        <v>165</v>
      </c>
      <c r="E114" s="89" t="s">
        <v>47</v>
      </c>
      <c r="F114" s="89" t="s">
        <v>23</v>
      </c>
      <c r="G114" s="89" t="s">
        <v>36</v>
      </c>
      <c r="H114" s="89" t="s">
        <v>166</v>
      </c>
      <c r="I114" s="89" t="s">
        <v>48</v>
      </c>
      <c r="J114" s="40"/>
      <c r="K114" s="162">
        <v>30.12</v>
      </c>
      <c r="L114" s="162">
        <v>62.4</v>
      </c>
    </row>
  </sheetData>
  <autoFilter ref="A6:L11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G86:G87 F85:G85 F86">
    <cfRule type="expression" dxfId="65" priority="87" stopIfTrue="1">
      <formula>$C38=""</formula>
    </cfRule>
    <cfRule type="expression" dxfId="64" priority="88" stopIfTrue="1">
      <formula>$D38&lt;&gt;""</formula>
    </cfRule>
  </conditionalFormatting>
  <conditionalFormatting sqref="A38">
    <cfRule type="expression" dxfId="63" priority="84" stopIfTrue="1">
      <formula>$F38=""</formula>
    </cfRule>
    <cfRule type="expression" dxfId="62" priority="85" stopIfTrue="1">
      <formula>#REF!&lt;&gt;""</formula>
    </cfRule>
    <cfRule type="expression" dxfId="61" priority="86" stopIfTrue="1">
      <formula>AND($G38="",$F38&lt;&gt;"")</formula>
    </cfRule>
  </conditionalFormatting>
  <conditionalFormatting sqref="F38">
    <cfRule type="expression" dxfId="60" priority="82" stopIfTrue="1">
      <formula>$C38=""</formula>
    </cfRule>
    <cfRule type="expression" dxfId="59" priority="83" stopIfTrue="1">
      <formula>$D38&lt;&gt;""</formula>
    </cfRule>
  </conditionalFormatting>
  <conditionalFormatting sqref="A88 A91">
    <cfRule type="expression" dxfId="58" priority="64" stopIfTrue="1">
      <formula>$F88=""</formula>
    </cfRule>
    <cfRule type="expression" dxfId="57" priority="66" stopIfTrue="1">
      <formula>AND($G88="",$F88&lt;&gt;"")</formula>
    </cfRule>
  </conditionalFormatting>
  <conditionalFormatting sqref="A91">
    <cfRule type="expression" dxfId="56" priority="48" stopIfTrue="1">
      <formula>$F91=""</formula>
    </cfRule>
    <cfRule type="expression" dxfId="55" priority="50" stopIfTrue="1">
      <formula>AND($G91="",$F91&lt;&gt;"")</formula>
    </cfRule>
  </conditionalFormatting>
  <conditionalFormatting sqref="A38">
    <cfRule type="expression" dxfId="54" priority="41" stopIfTrue="1">
      <formula>$F38=""</formula>
    </cfRule>
    <cfRule type="expression" dxfId="53" priority="42" stopIfTrue="1">
      <formula>#REF!&lt;&gt;""</formula>
    </cfRule>
    <cfRule type="expression" dxfId="52" priority="43" stopIfTrue="1">
      <formula>AND($G38="",$F38&lt;&gt;"")</formula>
    </cfRule>
  </conditionalFormatting>
  <conditionalFormatting sqref="G38">
    <cfRule type="expression" dxfId="51" priority="39" stopIfTrue="1">
      <formula>$C38=""</formula>
    </cfRule>
    <cfRule type="expression" dxfId="50" priority="40" stopIfTrue="1">
      <formula>$D38&lt;&gt;""</formula>
    </cfRule>
  </conditionalFormatting>
  <conditionalFormatting sqref="F38">
    <cfRule type="expression" dxfId="49" priority="37" stopIfTrue="1">
      <formula>$C38=""</formula>
    </cfRule>
    <cfRule type="expression" dxfId="48" priority="38" stopIfTrue="1">
      <formula>$D38&lt;&gt;""</formula>
    </cfRule>
  </conditionalFormatting>
  <conditionalFormatting sqref="A35">
    <cfRule type="expression" dxfId="47" priority="13" stopIfTrue="1">
      <formula>$F35=""</formula>
    </cfRule>
    <cfRule type="expression" dxfId="46" priority="14" stopIfTrue="1">
      <formula>#REF!&lt;&gt;""</formula>
    </cfRule>
    <cfRule type="expression" dxfId="45" priority="15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 A91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1"/>
  <sheetViews>
    <sheetView view="pageBreakPreview" topLeftCell="A2" zoomScaleNormal="75" zoomScaleSheetLayoutView="100" workbookViewId="0">
      <selection activeCell="I44" sqref="I44:K46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49" t="s">
        <v>212</v>
      </c>
      <c r="J1" s="249"/>
      <c r="K1" s="249"/>
    </row>
    <row r="2" spans="1:12" ht="77.25" customHeight="1">
      <c r="A2" s="258" t="s">
        <v>213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>
      <c r="A4" s="257" t="s">
        <v>12</v>
      </c>
      <c r="B4" s="257" t="s">
        <v>13</v>
      </c>
      <c r="C4" s="257" t="s">
        <v>176</v>
      </c>
      <c r="D4" s="257" t="s">
        <v>177</v>
      </c>
      <c r="E4" s="257"/>
      <c r="F4" s="257"/>
      <c r="G4" s="257"/>
      <c r="H4" s="257" t="s">
        <v>178</v>
      </c>
      <c r="I4" s="257" t="s">
        <v>63</v>
      </c>
      <c r="J4" s="257"/>
      <c r="K4" s="257"/>
    </row>
    <row r="5" spans="1:12" ht="19.5" customHeight="1">
      <c r="A5" s="257" t="s">
        <v>179</v>
      </c>
      <c r="B5" s="257" t="s">
        <v>179</v>
      </c>
      <c r="C5" s="257" t="s">
        <v>179</v>
      </c>
      <c r="D5" s="257" t="s">
        <v>179</v>
      </c>
      <c r="E5" s="257"/>
      <c r="F5" s="257"/>
      <c r="G5" s="257"/>
      <c r="H5" s="257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I8+I52+I61+I77+I91+I98+I110</f>
        <v>2394.6195699999998</v>
      </c>
      <c r="J7" s="168">
        <f>J8+J52+J61+J77+J91+J98+J110</f>
        <v>1572.82447</v>
      </c>
      <c r="K7" s="168">
        <f>K8+K52+K61+K77+K91+K98+K110</f>
        <v>1735.4293600000001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I9+I18+I37+I43</f>
        <v>1125.4000000000001</v>
      </c>
      <c r="J8" s="142">
        <f t="shared" ref="J8:K8" si="0">J9+J18+J37+J43</f>
        <v>966.2</v>
      </c>
      <c r="K8" s="142">
        <f t="shared" si="0"/>
        <v>969.1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449.1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449.1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449.1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449.1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449.1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449.1</v>
      </c>
      <c r="J14" s="143">
        <f>'Прил 2'!K15</f>
        <v>449.1</v>
      </c>
      <c r="K14" s="143">
        <f>'Прил 2'!L15</f>
        <v>449.1</v>
      </c>
    </row>
    <row r="15" spans="1:12" ht="36" hidden="1" customHeight="1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0</v>
      </c>
      <c r="J15" s="143">
        <f t="shared" ref="J15:K16" si="2">J16</f>
        <v>0</v>
      </c>
      <c r="K15" s="143">
        <f t="shared" si="2"/>
        <v>0</v>
      </c>
    </row>
    <row r="16" spans="1:12" ht="36" hidden="1" customHeight="1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0</v>
      </c>
      <c r="J16" s="143">
        <f t="shared" si="2"/>
        <v>0</v>
      </c>
      <c r="K16" s="143">
        <f t="shared" si="2"/>
        <v>0</v>
      </c>
    </row>
    <row r="17" spans="1:12" ht="36" hidden="1" customHeight="1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I19+I32</f>
        <v>670.30000000000007</v>
      </c>
      <c r="J18" s="142">
        <f>J19+J32</f>
        <v>511.6</v>
      </c>
      <c r="K18" s="142">
        <f>K19+K32</f>
        <v>514.5</v>
      </c>
    </row>
    <row r="19" spans="1:12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669.90000000000009</v>
      </c>
      <c r="J19" s="143">
        <f>J20</f>
        <v>511.20000000000005</v>
      </c>
      <c r="K19" s="143">
        <f>K20</f>
        <v>514.1</v>
      </c>
      <c r="L19" s="34"/>
    </row>
    <row r="20" spans="1:12" ht="31.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669.90000000000009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272.3</v>
      </c>
      <c r="J24" s="143">
        <f t="shared" ref="J24:K24" si="5">J27+J25</f>
        <v>113.6</v>
      </c>
      <c r="K24" s="143">
        <f t="shared" si="5"/>
        <v>116.5</v>
      </c>
    </row>
    <row r="25" spans="1:12" ht="31.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222.3</v>
      </c>
      <c r="J25" s="143">
        <f t="shared" ref="J25:K25" si="6">J26</f>
        <v>63.6</v>
      </c>
      <c r="K25" s="143">
        <f t="shared" si="6"/>
        <v>66.5</v>
      </c>
    </row>
    <row r="26" spans="1:12" ht="31.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222.3</v>
      </c>
      <c r="J26" s="143">
        <f>'Прил 2'!K27</f>
        <v>63.6</v>
      </c>
      <c r="K26" s="143">
        <f>'Прил 2'!L27</f>
        <v>66.5</v>
      </c>
    </row>
    <row r="27" spans="1:12" s="9" customFormat="1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I28</f>
        <v>50</v>
      </c>
      <c r="J27" s="161">
        <f>J28</f>
        <v>50</v>
      </c>
      <c r="K27" s="161">
        <f>K28</f>
        <v>50</v>
      </c>
      <c r="L27" s="31" t="s">
        <v>25</v>
      </c>
    </row>
    <row r="28" spans="1:12" s="9" customFormat="1">
      <c r="A28" s="93" t="s">
        <v>106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107</v>
      </c>
      <c r="I28" s="161">
        <f>'Прил 2'!J29</f>
        <v>50</v>
      </c>
      <c r="J28" s="161">
        <f>'Прил 2'!K29</f>
        <v>50</v>
      </c>
      <c r="K28" s="161">
        <f>'Прил 2'!L29</f>
        <v>50</v>
      </c>
      <c r="L28" s="31"/>
    </row>
    <row r="29" spans="1:12" s="9" customFormat="1" ht="0.75" customHeight="1">
      <c r="A29" s="7" t="s">
        <v>195</v>
      </c>
      <c r="B29" s="217" t="s">
        <v>16</v>
      </c>
      <c r="C29" s="217" t="s">
        <v>17</v>
      </c>
      <c r="D29" s="215" t="s">
        <v>33</v>
      </c>
      <c r="E29" s="214" t="s">
        <v>24</v>
      </c>
      <c r="F29" s="214" t="s">
        <v>36</v>
      </c>
      <c r="G29" s="214" t="s">
        <v>196</v>
      </c>
      <c r="H29" s="218"/>
      <c r="I29" s="161">
        <f>I30</f>
        <v>0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 hidden="1">
      <c r="A30" s="216" t="s">
        <v>100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 t="s">
        <v>102</v>
      </c>
      <c r="I30" s="161">
        <f>I31</f>
        <v>0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 hidden="1">
      <c r="A31" s="216" t="s">
        <v>101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103</v>
      </c>
      <c r="I31" s="161">
        <f>'Прил 2'!J32</f>
        <v>0</v>
      </c>
      <c r="J31" s="161">
        <f>'Прил 2'!K32</f>
        <v>0</v>
      </c>
      <c r="K31" s="161">
        <f>'Прил 2'!L32</f>
        <v>0</v>
      </c>
      <c r="L31" s="31"/>
    </row>
    <row r="32" spans="1:12" s="2" customFormat="1" ht="47.25">
      <c r="A32" s="96" t="s">
        <v>158</v>
      </c>
      <c r="B32" s="6" t="s">
        <v>16</v>
      </c>
      <c r="C32" s="6" t="s">
        <v>17</v>
      </c>
      <c r="D32" s="90">
        <v>89</v>
      </c>
      <c r="E32" s="89"/>
      <c r="F32" s="89"/>
      <c r="G32" s="89"/>
      <c r="H32" s="145"/>
      <c r="I32" s="161">
        <f>I33</f>
        <v>0.4</v>
      </c>
      <c r="J32" s="161">
        <f t="shared" ref="J32:K35" si="8">J33</f>
        <v>0.4</v>
      </c>
      <c r="K32" s="161">
        <f t="shared" si="8"/>
        <v>0.4</v>
      </c>
      <c r="L32" s="36"/>
    </row>
    <row r="33" spans="1:12" s="2" customFormat="1" ht="47.25">
      <c r="A33" s="96" t="s">
        <v>159</v>
      </c>
      <c r="B33" s="6" t="s">
        <v>16</v>
      </c>
      <c r="C33" s="6" t="s">
        <v>17</v>
      </c>
      <c r="D33" s="90">
        <v>89</v>
      </c>
      <c r="E33" s="89" t="s">
        <v>23</v>
      </c>
      <c r="F33" s="89"/>
      <c r="G33" s="89"/>
      <c r="H33" s="145"/>
      <c r="I33" s="39">
        <f>I34</f>
        <v>0.4</v>
      </c>
      <c r="J33" s="39">
        <f t="shared" si="8"/>
        <v>0.4</v>
      </c>
      <c r="K33" s="39">
        <f t="shared" si="8"/>
        <v>0.4</v>
      </c>
      <c r="L33" s="36"/>
    </row>
    <row r="34" spans="1:12" ht="94.5">
      <c r="A34" s="146" t="s">
        <v>132</v>
      </c>
      <c r="B34" s="6" t="s">
        <v>16</v>
      </c>
      <c r="C34" s="6" t="s">
        <v>17</v>
      </c>
      <c r="D34" s="90">
        <v>89</v>
      </c>
      <c r="E34" s="89" t="s">
        <v>23</v>
      </c>
      <c r="F34" s="89" t="s">
        <v>36</v>
      </c>
      <c r="G34" s="89" t="s">
        <v>42</v>
      </c>
      <c r="H34" s="145"/>
      <c r="I34" s="39">
        <f>I35</f>
        <v>0.4</v>
      </c>
      <c r="J34" s="39">
        <f t="shared" si="8"/>
        <v>0.4</v>
      </c>
      <c r="K34" s="39">
        <f t="shared" si="8"/>
        <v>0.4</v>
      </c>
    </row>
    <row r="35" spans="1:12" ht="31.5">
      <c r="A35" s="95" t="s">
        <v>96</v>
      </c>
      <c r="B35" s="6" t="s">
        <v>16</v>
      </c>
      <c r="C35" s="6" t="s">
        <v>17</v>
      </c>
      <c r="D35" s="90" t="s">
        <v>47</v>
      </c>
      <c r="E35" s="6" t="s">
        <v>23</v>
      </c>
      <c r="F35" s="89" t="s">
        <v>36</v>
      </c>
      <c r="G35" s="89" t="s">
        <v>42</v>
      </c>
      <c r="H35" s="145" t="s">
        <v>98</v>
      </c>
      <c r="I35" s="39">
        <f>I36</f>
        <v>0.4</v>
      </c>
      <c r="J35" s="39">
        <f t="shared" si="8"/>
        <v>0.4</v>
      </c>
      <c r="K35" s="39">
        <f t="shared" si="8"/>
        <v>0.4</v>
      </c>
    </row>
    <row r="36" spans="1:12" ht="31.5">
      <c r="A36" s="95" t="s">
        <v>97</v>
      </c>
      <c r="B36" s="6" t="s">
        <v>16</v>
      </c>
      <c r="C36" s="6" t="s">
        <v>17</v>
      </c>
      <c r="D36" s="90" t="s">
        <v>47</v>
      </c>
      <c r="E36" s="89" t="s">
        <v>23</v>
      </c>
      <c r="F36" s="89" t="s">
        <v>36</v>
      </c>
      <c r="G36" s="89" t="s">
        <v>42</v>
      </c>
      <c r="H36" s="145" t="s">
        <v>99</v>
      </c>
      <c r="I36" s="39">
        <f>'Прил 2'!J37</f>
        <v>0.4</v>
      </c>
      <c r="J36" s="39">
        <f>'Прил 2'!K37</f>
        <v>0.4</v>
      </c>
      <c r="K36" s="39">
        <f>'Прил 2'!L37</f>
        <v>0.4</v>
      </c>
    </row>
    <row r="37" spans="1:12">
      <c r="A37" s="141" t="s">
        <v>43</v>
      </c>
      <c r="B37" s="117" t="s">
        <v>16</v>
      </c>
      <c r="C37" s="117" t="s">
        <v>44</v>
      </c>
      <c r="D37" s="117"/>
      <c r="E37" s="147"/>
      <c r="F37" s="147"/>
      <c r="G37" s="148"/>
      <c r="H37" s="148"/>
      <c r="I37" s="156">
        <f>I38</f>
        <v>5</v>
      </c>
      <c r="J37" s="156">
        <f t="shared" ref="J37:K41" si="9">J38</f>
        <v>5</v>
      </c>
      <c r="K37" s="156">
        <f t="shared" si="9"/>
        <v>5</v>
      </c>
    </row>
    <row r="38" spans="1:12" ht="47.25">
      <c r="A38" s="96" t="s">
        <v>158</v>
      </c>
      <c r="B38" s="89" t="s">
        <v>16</v>
      </c>
      <c r="C38" s="89" t="s">
        <v>44</v>
      </c>
      <c r="D38" s="90">
        <v>89</v>
      </c>
      <c r="E38" s="89"/>
      <c r="F38" s="89"/>
      <c r="G38" s="97"/>
      <c r="H38" s="97"/>
      <c r="I38" s="39">
        <f>I39</f>
        <v>5</v>
      </c>
      <c r="J38" s="39">
        <f t="shared" si="9"/>
        <v>5</v>
      </c>
      <c r="K38" s="39">
        <f t="shared" si="9"/>
        <v>5</v>
      </c>
      <c r="L38" s="36"/>
    </row>
    <row r="39" spans="1:12" s="9" customFormat="1" ht="47.25">
      <c r="A39" s="96" t="s">
        <v>159</v>
      </c>
      <c r="B39" s="89" t="s">
        <v>16</v>
      </c>
      <c r="C39" s="89" t="s">
        <v>44</v>
      </c>
      <c r="D39" s="90">
        <v>89</v>
      </c>
      <c r="E39" s="89" t="s">
        <v>23</v>
      </c>
      <c r="F39" s="89"/>
      <c r="G39" s="97"/>
      <c r="H39" s="97"/>
      <c r="I39" s="39">
        <f>I40</f>
        <v>5</v>
      </c>
      <c r="J39" s="39">
        <f t="shared" si="9"/>
        <v>5</v>
      </c>
      <c r="K39" s="39">
        <f t="shared" si="9"/>
        <v>5</v>
      </c>
      <c r="L39" s="36"/>
    </row>
    <row r="40" spans="1:12" s="9" customFormat="1" ht="31.5">
      <c r="A40" s="95" t="s">
        <v>160</v>
      </c>
      <c r="B40" s="89" t="s">
        <v>16</v>
      </c>
      <c r="C40" s="89" t="s">
        <v>44</v>
      </c>
      <c r="D40" s="90">
        <v>89</v>
      </c>
      <c r="E40" s="89" t="s">
        <v>23</v>
      </c>
      <c r="F40" s="89" t="s">
        <v>36</v>
      </c>
      <c r="G40" s="89" t="s">
        <v>45</v>
      </c>
      <c r="H40" s="97"/>
      <c r="I40" s="39">
        <f>I41</f>
        <v>5</v>
      </c>
      <c r="J40" s="39">
        <f t="shared" si="9"/>
        <v>5</v>
      </c>
      <c r="K40" s="39">
        <f t="shared" si="9"/>
        <v>5</v>
      </c>
      <c r="L40" s="31"/>
    </row>
    <row r="41" spans="1:12" s="37" customFormat="1">
      <c r="A41" s="93" t="s">
        <v>104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 t="s">
        <v>105</v>
      </c>
      <c r="I41" s="39">
        <f>I42</f>
        <v>5</v>
      </c>
      <c r="J41" s="39">
        <f t="shared" si="9"/>
        <v>5</v>
      </c>
      <c r="K41" s="39">
        <f t="shared" si="9"/>
        <v>5</v>
      </c>
      <c r="L41" s="31"/>
    </row>
    <row r="42" spans="1:12" s="9" customFormat="1" ht="18.75" customHeight="1">
      <c r="A42" s="95" t="s">
        <v>46</v>
      </c>
      <c r="B42" s="89" t="s">
        <v>16</v>
      </c>
      <c r="C42" s="89" t="s">
        <v>44</v>
      </c>
      <c r="D42" s="89" t="s">
        <v>47</v>
      </c>
      <c r="E42" s="89" t="s">
        <v>23</v>
      </c>
      <c r="F42" s="89" t="s">
        <v>36</v>
      </c>
      <c r="G42" s="89" t="s">
        <v>45</v>
      </c>
      <c r="H42" s="97" t="s">
        <v>48</v>
      </c>
      <c r="I42" s="39">
        <f>'Прил 2'!J43</f>
        <v>5</v>
      </c>
      <c r="J42" s="39">
        <f>'Прил 2'!K43</f>
        <v>5</v>
      </c>
      <c r="K42" s="39">
        <f>'Прил 2'!L43</f>
        <v>5</v>
      </c>
      <c r="L42" s="31"/>
    </row>
    <row r="43" spans="1:12" s="9" customFormat="1" ht="18.75" customHeight="1">
      <c r="A43" s="95" t="s">
        <v>201</v>
      </c>
      <c r="B43" s="221" t="s">
        <v>16</v>
      </c>
      <c r="C43" s="117" t="s">
        <v>31</v>
      </c>
      <c r="D43" s="97"/>
      <c r="E43" s="89"/>
      <c r="F43" s="89"/>
      <c r="G43" s="89"/>
      <c r="H43" s="125"/>
      <c r="I43" s="156">
        <f>I44+I48</f>
        <v>1</v>
      </c>
      <c r="J43" s="156">
        <f t="shared" ref="J43:K43" si="10">J44+J48</f>
        <v>0.5</v>
      </c>
      <c r="K43" s="156">
        <f t="shared" si="10"/>
        <v>0.5</v>
      </c>
      <c r="L43" s="31"/>
    </row>
    <row r="44" spans="1:12" s="9" customFormat="1" ht="50.25" customHeight="1">
      <c r="A44" s="95" t="s">
        <v>202</v>
      </c>
      <c r="B44" s="89" t="s">
        <v>16</v>
      </c>
      <c r="C44" s="89" t="s">
        <v>31</v>
      </c>
      <c r="D44" s="97" t="s">
        <v>44</v>
      </c>
      <c r="E44" s="89"/>
      <c r="F44" s="89"/>
      <c r="G44" s="89"/>
      <c r="H44" s="125"/>
      <c r="I44" s="39">
        <f>I45</f>
        <v>0.5</v>
      </c>
      <c r="J44" s="39">
        <f t="shared" ref="J44:K46" si="11">J45</f>
        <v>0</v>
      </c>
      <c r="K44" s="39">
        <f t="shared" si="11"/>
        <v>0</v>
      </c>
      <c r="L44" s="31"/>
    </row>
    <row r="45" spans="1:12" s="9" customFormat="1" ht="20.25" customHeight="1">
      <c r="A45" s="95" t="s">
        <v>204</v>
      </c>
      <c r="B45" s="89" t="s">
        <v>16</v>
      </c>
      <c r="C45" s="89" t="s">
        <v>31</v>
      </c>
      <c r="D45" s="97" t="s">
        <v>44</v>
      </c>
      <c r="E45" s="89" t="s">
        <v>34</v>
      </c>
      <c r="F45" s="89" t="s">
        <v>36</v>
      </c>
      <c r="G45" s="89" t="s">
        <v>203</v>
      </c>
      <c r="H45" s="125"/>
      <c r="I45" s="39">
        <f>I46</f>
        <v>0.5</v>
      </c>
      <c r="J45" s="39">
        <f t="shared" si="11"/>
        <v>0</v>
      </c>
      <c r="K45" s="39">
        <f t="shared" si="11"/>
        <v>0</v>
      </c>
      <c r="L45" s="31"/>
    </row>
    <row r="46" spans="1:12" s="9" customFormat="1" ht="34.5" customHeight="1">
      <c r="A46" s="95" t="s">
        <v>96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 t="s">
        <v>98</v>
      </c>
      <c r="I46" s="39">
        <f>I47</f>
        <v>0.5</v>
      </c>
      <c r="J46" s="39">
        <f t="shared" si="11"/>
        <v>0</v>
      </c>
      <c r="K46" s="39">
        <f t="shared" si="11"/>
        <v>0</v>
      </c>
      <c r="L46" s="31"/>
    </row>
    <row r="47" spans="1:12" s="9" customFormat="1" ht="34.5" customHeight="1">
      <c r="A47" s="95" t="s">
        <v>97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99</v>
      </c>
      <c r="I47" s="39">
        <f>'Прил 2'!J48</f>
        <v>0.5</v>
      </c>
      <c r="J47" s="39">
        <f>'Прил 2'!K48</f>
        <v>0</v>
      </c>
      <c r="K47" s="39">
        <f>'Прил 2'!L48</f>
        <v>0</v>
      </c>
      <c r="L47" s="31"/>
    </row>
    <row r="48" spans="1:12" s="9" customFormat="1" ht="52.5" customHeight="1">
      <c r="A48" s="95" t="s">
        <v>226</v>
      </c>
      <c r="B48" s="6" t="s">
        <v>16</v>
      </c>
      <c r="C48" s="6" t="s">
        <v>31</v>
      </c>
      <c r="D48" s="6" t="s">
        <v>223</v>
      </c>
      <c r="E48" s="89"/>
      <c r="F48" s="89"/>
      <c r="G48" s="89"/>
      <c r="H48" s="125"/>
      <c r="I48" s="39">
        <f>I49</f>
        <v>0.5</v>
      </c>
      <c r="J48" s="39">
        <f t="shared" ref="J48:K50" si="12">J49</f>
        <v>0.5</v>
      </c>
      <c r="K48" s="39">
        <f t="shared" si="12"/>
        <v>0.5</v>
      </c>
      <c r="L48" s="31"/>
    </row>
    <row r="49" spans="1:12" s="9" customFormat="1" ht="34.5" customHeight="1">
      <c r="A49" s="95" t="s">
        <v>224</v>
      </c>
      <c r="B49" s="6" t="s">
        <v>16</v>
      </c>
      <c r="C49" s="6" t="s">
        <v>31</v>
      </c>
      <c r="D49" s="6" t="s">
        <v>223</v>
      </c>
      <c r="E49" s="89" t="s">
        <v>34</v>
      </c>
      <c r="F49" s="89" t="s">
        <v>34</v>
      </c>
      <c r="G49" s="89" t="s">
        <v>225</v>
      </c>
      <c r="H49" s="125"/>
      <c r="I49" s="39">
        <f>I50</f>
        <v>0.5</v>
      </c>
      <c r="J49" s="39">
        <f t="shared" si="12"/>
        <v>0.5</v>
      </c>
      <c r="K49" s="39">
        <f t="shared" si="12"/>
        <v>0.5</v>
      </c>
      <c r="L49" s="31"/>
    </row>
    <row r="50" spans="1:12" s="9" customFormat="1" ht="34.5" customHeight="1">
      <c r="A50" s="95" t="s">
        <v>96</v>
      </c>
      <c r="B50" s="6" t="s">
        <v>16</v>
      </c>
      <c r="C50" s="6" t="s">
        <v>31</v>
      </c>
      <c r="D50" s="6" t="s">
        <v>223</v>
      </c>
      <c r="E50" s="6" t="s">
        <v>34</v>
      </c>
      <c r="F50" s="6" t="s">
        <v>36</v>
      </c>
      <c r="G50" s="6" t="s">
        <v>225</v>
      </c>
      <c r="H50" s="6" t="s">
        <v>98</v>
      </c>
      <c r="I50" s="39">
        <f>I51</f>
        <v>0.5</v>
      </c>
      <c r="J50" s="39">
        <f t="shared" si="12"/>
        <v>0.5</v>
      </c>
      <c r="K50" s="39">
        <f t="shared" si="12"/>
        <v>0.5</v>
      </c>
      <c r="L50" s="31"/>
    </row>
    <row r="51" spans="1:12" s="9" customFormat="1" ht="36.75" customHeight="1">
      <c r="A51" s="95" t="s">
        <v>97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99</v>
      </c>
      <c r="I51" s="39">
        <f>'Прил 2'!J52</f>
        <v>0.5</v>
      </c>
      <c r="J51" s="39">
        <f>'Прил 2'!K52</f>
        <v>0.5</v>
      </c>
      <c r="K51" s="39">
        <f>'Прил 2'!L52</f>
        <v>0.5</v>
      </c>
      <c r="L51" s="31"/>
    </row>
    <row r="52" spans="1:12" ht="19.5" hidden="1" customHeight="1">
      <c r="A52" s="141" t="s">
        <v>49</v>
      </c>
      <c r="B52" s="117" t="s">
        <v>27</v>
      </c>
      <c r="C52" s="117"/>
      <c r="D52" s="148"/>
      <c r="E52" s="117"/>
      <c r="F52" s="117"/>
      <c r="G52" s="117"/>
      <c r="H52" s="151"/>
      <c r="I52" s="138">
        <f>I53</f>
        <v>0</v>
      </c>
      <c r="J52" s="138">
        <f t="shared" ref="J52:K55" si="13">J53</f>
        <v>0</v>
      </c>
      <c r="K52" s="138">
        <f t="shared" si="13"/>
        <v>0</v>
      </c>
    </row>
    <row r="53" spans="1:12" ht="18" hidden="1" customHeight="1">
      <c r="A53" s="144" t="s">
        <v>50</v>
      </c>
      <c r="B53" s="152" t="s">
        <v>27</v>
      </c>
      <c r="C53" s="152" t="s">
        <v>28</v>
      </c>
      <c r="D53" s="102"/>
      <c r="E53" s="101"/>
      <c r="F53" s="101"/>
      <c r="G53" s="101"/>
      <c r="H53" s="153"/>
      <c r="I53" s="138">
        <f>I54</f>
        <v>0</v>
      </c>
      <c r="J53" s="138">
        <f t="shared" si="13"/>
        <v>0</v>
      </c>
      <c r="K53" s="138">
        <f t="shared" si="13"/>
        <v>0</v>
      </c>
    </row>
    <row r="54" spans="1:12" ht="46.5" hidden="1" customHeight="1">
      <c r="A54" s="96" t="s">
        <v>158</v>
      </c>
      <c r="B54" s="133" t="s">
        <v>27</v>
      </c>
      <c r="C54" s="133" t="s">
        <v>28</v>
      </c>
      <c r="D54" s="6">
        <v>89</v>
      </c>
      <c r="E54" s="6"/>
      <c r="F54" s="6"/>
      <c r="G54" s="6"/>
      <c r="H54" s="88"/>
      <c r="I54" s="41">
        <f>I55</f>
        <v>0</v>
      </c>
      <c r="J54" s="41">
        <f t="shared" si="13"/>
        <v>0</v>
      </c>
      <c r="K54" s="41">
        <f t="shared" si="13"/>
        <v>0</v>
      </c>
      <c r="L54" s="36"/>
    </row>
    <row r="55" spans="1:12" ht="46.5" hidden="1" customHeight="1">
      <c r="A55" s="96" t="s">
        <v>159</v>
      </c>
      <c r="B55" s="133" t="s">
        <v>27</v>
      </c>
      <c r="C55" s="133" t="s">
        <v>28</v>
      </c>
      <c r="D55" s="6">
        <v>89</v>
      </c>
      <c r="E55" s="6">
        <v>1</v>
      </c>
      <c r="F55" s="6"/>
      <c r="G55" s="6"/>
      <c r="H55" s="88"/>
      <c r="I55" s="41">
        <f>I56</f>
        <v>0</v>
      </c>
      <c r="J55" s="41">
        <f t="shared" si="13"/>
        <v>0</v>
      </c>
      <c r="K55" s="41">
        <f t="shared" si="13"/>
        <v>0</v>
      </c>
      <c r="L55" s="36"/>
    </row>
    <row r="56" spans="1:12" ht="47.25" hidden="1" customHeight="1">
      <c r="A56" s="154" t="s">
        <v>167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>
        <v>51180</v>
      </c>
      <c r="H56" s="88"/>
      <c r="I56" s="41">
        <f>I57+I59</f>
        <v>0</v>
      </c>
      <c r="J56" s="41">
        <f>J57+J59</f>
        <v>0</v>
      </c>
      <c r="K56" s="41">
        <f>K57+K59</f>
        <v>0</v>
      </c>
    </row>
    <row r="57" spans="1:12" ht="65.25" hidden="1" customHeight="1">
      <c r="A57" s="103" t="s">
        <v>100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 t="s">
        <v>51</v>
      </c>
      <c r="H57" s="88" t="s">
        <v>102</v>
      </c>
      <c r="I57" s="41">
        <f>I58</f>
        <v>0</v>
      </c>
      <c r="J57" s="41">
        <f>J58</f>
        <v>0</v>
      </c>
      <c r="K57" s="41">
        <f>K58</f>
        <v>0</v>
      </c>
    </row>
    <row r="58" spans="1:12" ht="34.5" hidden="1" customHeight="1">
      <c r="A58" s="103" t="s">
        <v>101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103</v>
      </c>
      <c r="I58" s="41">
        <f>'Прил 2'!J59</f>
        <v>0</v>
      </c>
      <c r="J58" s="41">
        <f>'Прил 2'!K59</f>
        <v>0</v>
      </c>
      <c r="K58" s="41">
        <f>'Прил 2'!L59</f>
        <v>0</v>
      </c>
    </row>
    <row r="59" spans="1:12" ht="34.5" hidden="1" customHeight="1">
      <c r="A59" s="95" t="s">
        <v>96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>
        <v>51180</v>
      </c>
      <c r="H59" s="88" t="s">
        <v>98</v>
      </c>
      <c r="I59" s="41">
        <f t="shared" ref="I59:K59" si="14">I60</f>
        <v>0</v>
      </c>
      <c r="J59" s="41">
        <f t="shared" si="14"/>
        <v>0</v>
      </c>
      <c r="K59" s="41">
        <f t="shared" si="14"/>
        <v>0</v>
      </c>
    </row>
    <row r="60" spans="1:12" ht="35.25" hidden="1" customHeight="1">
      <c r="A60" s="95" t="s">
        <v>97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99</v>
      </c>
      <c r="I60" s="41">
        <f>'Прил 2'!J61</f>
        <v>0</v>
      </c>
      <c r="J60" s="41">
        <f>'Прил 2'!K61</f>
        <v>0</v>
      </c>
      <c r="K60" s="41">
        <f>'Прил 2'!L61</f>
        <v>0</v>
      </c>
    </row>
    <row r="61" spans="1:12">
      <c r="A61" s="144" t="s">
        <v>52</v>
      </c>
      <c r="B61" s="152" t="s">
        <v>17</v>
      </c>
      <c r="C61" s="152"/>
      <c r="D61" s="101"/>
      <c r="E61" s="101"/>
      <c r="F61" s="101"/>
      <c r="G61" s="101"/>
      <c r="H61" s="101"/>
      <c r="I61" s="138">
        <f>I62+I71</f>
        <v>976.3</v>
      </c>
      <c r="J61" s="138">
        <f t="shared" ref="J61:K61" si="15">J62+J71</f>
        <v>389.8</v>
      </c>
      <c r="K61" s="138">
        <f t="shared" si="15"/>
        <v>519.5</v>
      </c>
    </row>
    <row r="62" spans="1:12">
      <c r="A62" s="144" t="s">
        <v>53</v>
      </c>
      <c r="B62" s="101" t="s">
        <v>17</v>
      </c>
      <c r="C62" s="101" t="s">
        <v>29</v>
      </c>
      <c r="D62" s="157"/>
      <c r="E62" s="157"/>
      <c r="F62" s="157"/>
      <c r="G62" s="157"/>
      <c r="H62" s="101"/>
      <c r="I62" s="138">
        <f>I63+I67</f>
        <v>376.3</v>
      </c>
      <c r="J62" s="138">
        <f t="shared" ref="J62:K62" si="16">J63+J67</f>
        <v>389.8</v>
      </c>
      <c r="K62" s="138">
        <f t="shared" si="16"/>
        <v>519.5</v>
      </c>
    </row>
    <row r="63" spans="1:12" ht="78.75">
      <c r="A63" s="149" t="s">
        <v>198</v>
      </c>
      <c r="B63" s="89" t="s">
        <v>17</v>
      </c>
      <c r="C63" s="89" t="s">
        <v>29</v>
      </c>
      <c r="D63" s="89" t="s">
        <v>31</v>
      </c>
      <c r="E63" s="89"/>
      <c r="F63" s="89"/>
      <c r="G63" s="89"/>
      <c r="H63" s="6"/>
      <c r="I63" s="41">
        <f>I64</f>
        <v>361.6</v>
      </c>
      <c r="J63" s="41">
        <f t="shared" ref="J63:K65" si="17">J64</f>
        <v>389.8</v>
      </c>
      <c r="K63" s="41">
        <f t="shared" si="17"/>
        <v>519.5</v>
      </c>
    </row>
    <row r="64" spans="1:12" ht="183" customHeight="1">
      <c r="A64" s="194" t="s">
        <v>207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221</v>
      </c>
      <c r="H64" s="6"/>
      <c r="I64" s="41">
        <f>I65</f>
        <v>361.6</v>
      </c>
      <c r="J64" s="41">
        <f t="shared" si="17"/>
        <v>389.8</v>
      </c>
      <c r="K64" s="41">
        <f t="shared" si="17"/>
        <v>519.5</v>
      </c>
    </row>
    <row r="65" spans="1:11" ht="31.5">
      <c r="A65" s="95" t="s">
        <v>96</v>
      </c>
      <c r="B65" s="89" t="s">
        <v>17</v>
      </c>
      <c r="C65" s="89" t="s">
        <v>29</v>
      </c>
      <c r="D65" s="89" t="s">
        <v>31</v>
      </c>
      <c r="E65" s="89" t="s">
        <v>34</v>
      </c>
      <c r="F65" s="89" t="s">
        <v>16</v>
      </c>
      <c r="G65" s="89" t="s">
        <v>221</v>
      </c>
      <c r="H65" s="6" t="s">
        <v>98</v>
      </c>
      <c r="I65" s="41">
        <f>I66</f>
        <v>361.6</v>
      </c>
      <c r="J65" s="41">
        <f t="shared" si="17"/>
        <v>389.8</v>
      </c>
      <c r="K65" s="41">
        <f t="shared" si="17"/>
        <v>519.5</v>
      </c>
    </row>
    <row r="66" spans="1:11" ht="31.5">
      <c r="A66" s="95" t="s">
        <v>97</v>
      </c>
      <c r="B66" s="89" t="s">
        <v>17</v>
      </c>
      <c r="C66" s="89" t="s">
        <v>29</v>
      </c>
      <c r="D66" s="89" t="s">
        <v>31</v>
      </c>
      <c r="E66" s="89" t="s">
        <v>34</v>
      </c>
      <c r="F66" s="89" t="s">
        <v>16</v>
      </c>
      <c r="G66" s="89" t="s">
        <v>221</v>
      </c>
      <c r="H66" s="6" t="s">
        <v>99</v>
      </c>
      <c r="I66" s="41">
        <f>'Прил 2'!J67</f>
        <v>361.6</v>
      </c>
      <c r="J66" s="41">
        <f>'Прил 2'!K67</f>
        <v>389.8</v>
      </c>
      <c r="K66" s="41">
        <f>'Прил 2'!L67</f>
        <v>519.5</v>
      </c>
    </row>
    <row r="67" spans="1:11" ht="54" customHeight="1">
      <c r="A67" s="119" t="s">
        <v>199</v>
      </c>
      <c r="B67" s="6" t="s">
        <v>17</v>
      </c>
      <c r="C67" s="6" t="s">
        <v>29</v>
      </c>
      <c r="D67" s="6" t="s">
        <v>205</v>
      </c>
      <c r="E67" s="6"/>
      <c r="F67" s="6"/>
      <c r="G67" s="6"/>
      <c r="H67" s="6"/>
      <c r="I67" s="41">
        <f>I68</f>
        <v>14.7</v>
      </c>
      <c r="J67" s="41">
        <f t="shared" ref="J67:K69" si="18">J68</f>
        <v>0</v>
      </c>
      <c r="K67" s="41">
        <f t="shared" si="18"/>
        <v>0</v>
      </c>
    </row>
    <row r="68" spans="1:11" ht="180" customHeight="1">
      <c r="A68" s="194" t="s">
        <v>207</v>
      </c>
      <c r="B68" s="89" t="s">
        <v>17</v>
      </c>
      <c r="C68" s="89" t="s">
        <v>29</v>
      </c>
      <c r="D68" s="89" t="s">
        <v>205</v>
      </c>
      <c r="E68" s="89" t="s">
        <v>34</v>
      </c>
      <c r="F68" s="89" t="s">
        <v>16</v>
      </c>
      <c r="G68" s="89" t="s">
        <v>221</v>
      </c>
      <c r="H68" s="6"/>
      <c r="I68" s="41">
        <f>I69</f>
        <v>14.7</v>
      </c>
      <c r="J68" s="41">
        <f t="shared" si="18"/>
        <v>0</v>
      </c>
      <c r="K68" s="41">
        <f t="shared" si="18"/>
        <v>0</v>
      </c>
    </row>
    <row r="69" spans="1:11" ht="31.5">
      <c r="A69" s="95" t="s">
        <v>96</v>
      </c>
      <c r="B69" s="89" t="s">
        <v>17</v>
      </c>
      <c r="C69" s="89" t="s">
        <v>29</v>
      </c>
      <c r="D69" s="89" t="s">
        <v>205</v>
      </c>
      <c r="E69" s="89" t="s">
        <v>34</v>
      </c>
      <c r="F69" s="89" t="s">
        <v>16</v>
      </c>
      <c r="G69" s="89" t="s">
        <v>221</v>
      </c>
      <c r="H69" s="6" t="s">
        <v>98</v>
      </c>
      <c r="I69" s="41">
        <f>I70</f>
        <v>14.7</v>
      </c>
      <c r="J69" s="41">
        <f t="shared" si="18"/>
        <v>0</v>
      </c>
      <c r="K69" s="41">
        <f t="shared" si="18"/>
        <v>0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205</v>
      </c>
      <c r="E70" s="89" t="s">
        <v>34</v>
      </c>
      <c r="F70" s="89" t="s">
        <v>16</v>
      </c>
      <c r="G70" s="89" t="s">
        <v>221</v>
      </c>
      <c r="H70" s="6" t="s">
        <v>99</v>
      </c>
      <c r="I70" s="41">
        <f>'Прил 2'!J71</f>
        <v>14.7</v>
      </c>
      <c r="J70" s="41">
        <f>'Прил 2'!K71</f>
        <v>0</v>
      </c>
      <c r="K70" s="41">
        <f>'Прил 2'!L71</f>
        <v>0</v>
      </c>
    </row>
    <row r="71" spans="1:11">
      <c r="A71" s="270" t="s">
        <v>227</v>
      </c>
      <c r="B71" s="117" t="s">
        <v>17</v>
      </c>
      <c r="C71" s="117" t="s">
        <v>137</v>
      </c>
      <c r="D71" s="89"/>
      <c r="E71" s="89"/>
      <c r="F71" s="89"/>
      <c r="G71" s="89"/>
      <c r="H71" s="6"/>
      <c r="I71" s="138">
        <f>I72</f>
        <v>600</v>
      </c>
      <c r="J71" s="138">
        <f t="shared" ref="J71:K75" si="19">J72</f>
        <v>0</v>
      </c>
      <c r="K71" s="138">
        <f t="shared" si="19"/>
        <v>0</v>
      </c>
    </row>
    <row r="72" spans="1:11" ht="47.25">
      <c r="A72" s="149" t="s">
        <v>158</v>
      </c>
      <c r="B72" s="89" t="s">
        <v>17</v>
      </c>
      <c r="C72" s="89" t="s">
        <v>137</v>
      </c>
      <c r="D72" s="89" t="s">
        <v>47</v>
      </c>
      <c r="E72" s="89"/>
      <c r="F72" s="89"/>
      <c r="G72" s="89"/>
      <c r="H72" s="6"/>
      <c r="I72" s="41">
        <f>I73</f>
        <v>600</v>
      </c>
      <c r="J72" s="41">
        <f t="shared" si="19"/>
        <v>0</v>
      </c>
      <c r="K72" s="41">
        <f t="shared" si="19"/>
        <v>0</v>
      </c>
    </row>
    <row r="73" spans="1:11" ht="47.25">
      <c r="A73" s="150" t="s">
        <v>159</v>
      </c>
      <c r="B73" s="89" t="s">
        <v>17</v>
      </c>
      <c r="C73" s="89" t="s">
        <v>137</v>
      </c>
      <c r="D73" s="89" t="s">
        <v>47</v>
      </c>
      <c r="E73" s="89" t="s">
        <v>23</v>
      </c>
      <c r="F73" s="89"/>
      <c r="G73" s="89"/>
      <c r="H73" s="6"/>
      <c r="I73" s="41">
        <f>I74</f>
        <v>600</v>
      </c>
      <c r="J73" s="41">
        <f t="shared" si="19"/>
        <v>0</v>
      </c>
      <c r="K73" s="41">
        <f t="shared" si="19"/>
        <v>0</v>
      </c>
    </row>
    <row r="74" spans="1:11" ht="94.5">
      <c r="A74" s="150" t="s">
        <v>228</v>
      </c>
      <c r="B74" s="89" t="s">
        <v>17</v>
      </c>
      <c r="C74" s="89" t="s">
        <v>137</v>
      </c>
      <c r="D74" s="89" t="s">
        <v>47</v>
      </c>
      <c r="E74" s="89" t="s">
        <v>23</v>
      </c>
      <c r="F74" s="89" t="s">
        <v>36</v>
      </c>
      <c r="G74" s="89" t="s">
        <v>229</v>
      </c>
      <c r="H74" s="6"/>
      <c r="I74" s="41">
        <f>I75</f>
        <v>600</v>
      </c>
      <c r="J74" s="41">
        <f t="shared" si="19"/>
        <v>0</v>
      </c>
      <c r="K74" s="41">
        <f t="shared" si="19"/>
        <v>0</v>
      </c>
    </row>
    <row r="75" spans="1:11" ht="31.5">
      <c r="A75" s="95" t="s">
        <v>96</v>
      </c>
      <c r="B75" s="89" t="s">
        <v>17</v>
      </c>
      <c r="C75" s="89" t="s">
        <v>137</v>
      </c>
      <c r="D75" s="89" t="s">
        <v>47</v>
      </c>
      <c r="E75" s="89" t="s">
        <v>23</v>
      </c>
      <c r="F75" s="89" t="s">
        <v>36</v>
      </c>
      <c r="G75" s="89" t="s">
        <v>229</v>
      </c>
      <c r="H75" s="6" t="s">
        <v>98</v>
      </c>
      <c r="I75" s="41">
        <f>I76</f>
        <v>600</v>
      </c>
      <c r="J75" s="41">
        <f t="shared" si="19"/>
        <v>0</v>
      </c>
      <c r="K75" s="41">
        <f t="shared" si="19"/>
        <v>0</v>
      </c>
    </row>
    <row r="76" spans="1:11" ht="31.5">
      <c r="A76" s="95" t="s">
        <v>97</v>
      </c>
      <c r="B76" s="89" t="s">
        <v>17</v>
      </c>
      <c r="C76" s="89" t="s">
        <v>137</v>
      </c>
      <c r="D76" s="89" t="s">
        <v>47</v>
      </c>
      <c r="E76" s="89" t="s">
        <v>23</v>
      </c>
      <c r="F76" s="89" t="s">
        <v>36</v>
      </c>
      <c r="G76" s="89" t="s">
        <v>229</v>
      </c>
      <c r="H76" s="6" t="s">
        <v>99</v>
      </c>
      <c r="I76" s="41">
        <f>'Прил 2'!J77</f>
        <v>600</v>
      </c>
      <c r="J76" s="41">
        <f>'Прил 2'!K77</f>
        <v>0</v>
      </c>
      <c r="K76" s="41">
        <f>'Прил 2'!L77</f>
        <v>0</v>
      </c>
    </row>
    <row r="77" spans="1:11">
      <c r="A77" s="144" t="s">
        <v>20</v>
      </c>
      <c r="B77" s="101" t="s">
        <v>19</v>
      </c>
      <c r="C77" s="101"/>
      <c r="D77" s="101"/>
      <c r="E77" s="101"/>
      <c r="F77" s="101"/>
      <c r="G77" s="40"/>
      <c r="H77" s="40"/>
      <c r="I77" s="138">
        <f>I84+I78</f>
        <v>206.11957000000001</v>
      </c>
      <c r="J77" s="138">
        <f t="shared" ref="J77:K77" si="20">J84+J78</f>
        <v>130.02447000000001</v>
      </c>
      <c r="K77" s="138">
        <f t="shared" si="20"/>
        <v>160.02936</v>
      </c>
    </row>
    <row r="78" spans="1:11">
      <c r="A78" s="144" t="s">
        <v>54</v>
      </c>
      <c r="B78" s="101" t="s">
        <v>19</v>
      </c>
      <c r="C78" s="101" t="s">
        <v>27</v>
      </c>
      <c r="D78" s="101"/>
      <c r="E78" s="101"/>
      <c r="F78" s="101"/>
      <c r="G78" s="137"/>
      <c r="H78" s="137"/>
      <c r="I78" s="138">
        <f>I79</f>
        <v>30</v>
      </c>
      <c r="J78" s="138">
        <f t="shared" ref="J78:K82" si="21">J79</f>
        <v>30</v>
      </c>
      <c r="K78" s="138">
        <f t="shared" si="21"/>
        <v>30</v>
      </c>
    </row>
    <row r="79" spans="1:11" ht="47.25">
      <c r="A79" s="96" t="s">
        <v>158</v>
      </c>
      <c r="B79" s="6" t="s">
        <v>19</v>
      </c>
      <c r="C79" s="6" t="s">
        <v>27</v>
      </c>
      <c r="D79" s="6" t="s">
        <v>47</v>
      </c>
      <c r="E79" s="101"/>
      <c r="F79" s="101"/>
      <c r="G79" s="137"/>
      <c r="H79" s="137"/>
      <c r="I79" s="41">
        <f>I80</f>
        <v>30</v>
      </c>
      <c r="J79" s="41">
        <f t="shared" si="21"/>
        <v>30</v>
      </c>
      <c r="K79" s="41">
        <f t="shared" si="21"/>
        <v>30</v>
      </c>
    </row>
    <row r="80" spans="1:11" ht="47.25">
      <c r="A80" s="96" t="s">
        <v>159</v>
      </c>
      <c r="B80" s="6" t="s">
        <v>19</v>
      </c>
      <c r="C80" s="6" t="s">
        <v>27</v>
      </c>
      <c r="D80" s="6" t="s">
        <v>47</v>
      </c>
      <c r="E80" s="6" t="s">
        <v>23</v>
      </c>
      <c r="F80" s="6"/>
      <c r="G80" s="40"/>
      <c r="H80" s="40"/>
      <c r="I80" s="41">
        <f>I81</f>
        <v>30</v>
      </c>
      <c r="J80" s="41">
        <f t="shared" si="21"/>
        <v>30</v>
      </c>
      <c r="K80" s="41">
        <f t="shared" si="21"/>
        <v>30</v>
      </c>
    </row>
    <row r="81" spans="1:12" ht="63">
      <c r="A81" s="119" t="s">
        <v>222</v>
      </c>
      <c r="B81" s="6" t="s">
        <v>19</v>
      </c>
      <c r="C81" s="6" t="s">
        <v>27</v>
      </c>
      <c r="D81" s="6">
        <v>89</v>
      </c>
      <c r="E81" s="6">
        <v>1</v>
      </c>
      <c r="F81" s="6" t="s">
        <v>36</v>
      </c>
      <c r="G81" s="6" t="s">
        <v>200</v>
      </c>
      <c r="H81" s="88"/>
      <c r="I81" s="41">
        <f>I82</f>
        <v>30</v>
      </c>
      <c r="J81" s="41">
        <f t="shared" si="21"/>
        <v>30</v>
      </c>
      <c r="K81" s="41">
        <f t="shared" si="21"/>
        <v>30</v>
      </c>
    </row>
    <row r="82" spans="1:12" ht="31.5">
      <c r="A82" s="95" t="s">
        <v>96</v>
      </c>
      <c r="B82" s="6" t="s">
        <v>19</v>
      </c>
      <c r="C82" s="6" t="s">
        <v>27</v>
      </c>
      <c r="D82" s="6">
        <v>89</v>
      </c>
      <c r="E82" s="6">
        <v>1</v>
      </c>
      <c r="F82" s="6" t="s">
        <v>36</v>
      </c>
      <c r="G82" s="6" t="s">
        <v>200</v>
      </c>
      <c r="H82" s="88" t="s">
        <v>98</v>
      </c>
      <c r="I82" s="41">
        <f>I83</f>
        <v>30</v>
      </c>
      <c r="J82" s="41">
        <f t="shared" si="21"/>
        <v>30</v>
      </c>
      <c r="K82" s="41">
        <f t="shared" si="21"/>
        <v>30</v>
      </c>
    </row>
    <row r="83" spans="1:12" ht="31.5">
      <c r="A83" s="95" t="s">
        <v>97</v>
      </c>
      <c r="B83" s="6" t="s">
        <v>19</v>
      </c>
      <c r="C83" s="6" t="s">
        <v>27</v>
      </c>
      <c r="D83" s="6">
        <v>89</v>
      </c>
      <c r="E83" s="6">
        <v>1</v>
      </c>
      <c r="F83" s="6" t="s">
        <v>36</v>
      </c>
      <c r="G83" s="6" t="s">
        <v>200</v>
      </c>
      <c r="H83" s="88" t="s">
        <v>99</v>
      </c>
      <c r="I83" s="41">
        <f>'Прил 2'!J84</f>
        <v>30</v>
      </c>
      <c r="J83" s="41">
        <f>'Прил 2'!K84</f>
        <v>30</v>
      </c>
      <c r="K83" s="41">
        <f>'Прил 2'!L84</f>
        <v>30</v>
      </c>
    </row>
    <row r="84" spans="1:12">
      <c r="A84" s="144" t="s">
        <v>55</v>
      </c>
      <c r="B84" s="101" t="s">
        <v>19</v>
      </c>
      <c r="C84" s="101" t="s">
        <v>28</v>
      </c>
      <c r="D84" s="101"/>
      <c r="E84" s="101"/>
      <c r="F84" s="147"/>
      <c r="G84" s="137"/>
      <c r="H84" s="137"/>
      <c r="I84" s="138">
        <f>'Прил 3'!I85+'Прил 3'!I88</f>
        <v>176.11957000000001</v>
      </c>
      <c r="J84" s="138">
        <f>'Прил 3'!J85+'Прил 3'!J88</f>
        <v>100.02447000000001</v>
      </c>
      <c r="K84" s="138">
        <f>'Прил 3'!K85+'Прил 3'!K88</f>
        <v>130.02936</v>
      </c>
    </row>
    <row r="85" spans="1:12">
      <c r="A85" s="95" t="s">
        <v>56</v>
      </c>
      <c r="B85" s="6" t="s">
        <v>19</v>
      </c>
      <c r="C85" s="6" t="s">
        <v>28</v>
      </c>
      <c r="D85" s="6" t="s">
        <v>47</v>
      </c>
      <c r="E85" s="6">
        <v>1</v>
      </c>
      <c r="F85" s="89" t="s">
        <v>36</v>
      </c>
      <c r="G85" s="120">
        <v>43010</v>
      </c>
      <c r="H85" s="40"/>
      <c r="I85" s="41">
        <f>I86</f>
        <v>80</v>
      </c>
      <c r="J85" s="41">
        <f t="shared" ref="J85:K86" si="22">J86</f>
        <v>50</v>
      </c>
      <c r="K85" s="41">
        <f t="shared" si="22"/>
        <v>80</v>
      </c>
    </row>
    <row r="86" spans="1:12" ht="31.5">
      <c r="A86" s="95" t="s">
        <v>96</v>
      </c>
      <c r="B86" s="6" t="s">
        <v>19</v>
      </c>
      <c r="C86" s="6" t="s">
        <v>28</v>
      </c>
      <c r="D86" s="6" t="s">
        <v>47</v>
      </c>
      <c r="E86" s="6">
        <v>1</v>
      </c>
      <c r="F86" s="89" t="s">
        <v>36</v>
      </c>
      <c r="G86" s="120">
        <v>43010</v>
      </c>
      <c r="H86" s="120">
        <v>200</v>
      </c>
      <c r="I86" s="41">
        <f>I87</f>
        <v>80</v>
      </c>
      <c r="J86" s="41">
        <f t="shared" si="22"/>
        <v>50</v>
      </c>
      <c r="K86" s="41">
        <f t="shared" si="22"/>
        <v>80</v>
      </c>
    </row>
    <row r="87" spans="1:12" ht="31.5">
      <c r="A87" s="95" t="s">
        <v>97</v>
      </c>
      <c r="B87" s="6" t="s">
        <v>19</v>
      </c>
      <c r="C87" s="6" t="s">
        <v>28</v>
      </c>
      <c r="D87" s="6" t="s">
        <v>47</v>
      </c>
      <c r="E87" s="6">
        <v>1</v>
      </c>
      <c r="F87" s="89" t="s">
        <v>36</v>
      </c>
      <c r="G87" s="120">
        <v>43010</v>
      </c>
      <c r="H87" s="120">
        <v>240</v>
      </c>
      <c r="I87" s="41">
        <f>'Прил 2'!J90</f>
        <v>80</v>
      </c>
      <c r="J87" s="41">
        <f>'Прил 2'!K90</f>
        <v>50</v>
      </c>
      <c r="K87" s="41">
        <f>'Прил 2'!L90</f>
        <v>80</v>
      </c>
    </row>
    <row r="88" spans="1:12">
      <c r="A88" s="95" t="s">
        <v>135</v>
      </c>
      <c r="B88" s="6" t="s">
        <v>19</v>
      </c>
      <c r="C88" s="6" t="s">
        <v>28</v>
      </c>
      <c r="D88" s="6" t="s">
        <v>47</v>
      </c>
      <c r="E88" s="6">
        <v>1</v>
      </c>
      <c r="F88" s="89" t="s">
        <v>36</v>
      </c>
      <c r="G88" s="120">
        <v>43040</v>
      </c>
      <c r="H88" s="40"/>
      <c r="I88" s="41">
        <f>I89</f>
        <v>96.119569999999996</v>
      </c>
      <c r="J88" s="41">
        <f t="shared" ref="J88:K89" si="23">J89</f>
        <v>50.024470000000001</v>
      </c>
      <c r="K88" s="41">
        <f t="shared" si="23"/>
        <v>50.029359999999997</v>
      </c>
    </row>
    <row r="89" spans="1:12" ht="31.5">
      <c r="A89" s="95" t="s">
        <v>96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43040</v>
      </c>
      <c r="H89" s="120">
        <v>200</v>
      </c>
      <c r="I89" s="41">
        <f>I90</f>
        <v>96.119569999999996</v>
      </c>
      <c r="J89" s="41">
        <f t="shared" si="23"/>
        <v>50.024470000000001</v>
      </c>
      <c r="K89" s="41">
        <f t="shared" si="23"/>
        <v>50.029359999999997</v>
      </c>
    </row>
    <row r="90" spans="1:12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43040</v>
      </c>
      <c r="H90" s="120">
        <v>240</v>
      </c>
      <c r="I90" s="41">
        <f>'Прил 2'!J93</f>
        <v>96.119569999999996</v>
      </c>
      <c r="J90" s="41">
        <f>'Прил 2'!K93</f>
        <v>50.024470000000001</v>
      </c>
      <c r="K90" s="41">
        <f>'Прил 2'!L93</f>
        <v>50.029359999999997</v>
      </c>
    </row>
    <row r="91" spans="1:12">
      <c r="A91" s="144" t="s">
        <v>57</v>
      </c>
      <c r="B91" s="101" t="s">
        <v>30</v>
      </c>
      <c r="C91" s="101"/>
      <c r="D91" s="102"/>
      <c r="E91" s="101"/>
      <c r="F91" s="101"/>
      <c r="G91" s="101"/>
      <c r="H91" s="153"/>
      <c r="I91" s="138">
        <f t="shared" ref="I91:K96" si="24">I92</f>
        <v>85.8</v>
      </c>
      <c r="J91" s="138">
        <f t="shared" si="24"/>
        <v>55.679999999999993</v>
      </c>
      <c r="K91" s="138">
        <f t="shared" si="24"/>
        <v>23.4</v>
      </c>
    </row>
    <row r="92" spans="1:12">
      <c r="A92" s="158" t="s">
        <v>26</v>
      </c>
      <c r="B92" s="101" t="s">
        <v>30</v>
      </c>
      <c r="C92" s="101" t="s">
        <v>16</v>
      </c>
      <c r="D92" s="153"/>
      <c r="E92" s="101"/>
      <c r="F92" s="101"/>
      <c r="G92" s="101"/>
      <c r="H92" s="153"/>
      <c r="I92" s="138">
        <f>I93</f>
        <v>85.8</v>
      </c>
      <c r="J92" s="138">
        <f t="shared" si="24"/>
        <v>55.679999999999993</v>
      </c>
      <c r="K92" s="138">
        <f t="shared" si="24"/>
        <v>23.4</v>
      </c>
    </row>
    <row r="93" spans="1:12" ht="47.25">
      <c r="A93" s="96" t="s">
        <v>158</v>
      </c>
      <c r="B93" s="6" t="s">
        <v>30</v>
      </c>
      <c r="C93" s="6" t="s">
        <v>16</v>
      </c>
      <c r="D93" s="6">
        <v>89</v>
      </c>
      <c r="E93" s="6"/>
      <c r="F93" s="6"/>
      <c r="G93" s="6"/>
      <c r="H93" s="88"/>
      <c r="I93" s="41">
        <f>I94</f>
        <v>85.8</v>
      </c>
      <c r="J93" s="41">
        <f t="shared" si="24"/>
        <v>55.679999999999993</v>
      </c>
      <c r="K93" s="41">
        <f t="shared" si="24"/>
        <v>23.4</v>
      </c>
      <c r="L93" s="36"/>
    </row>
    <row r="94" spans="1:12" ht="47.25">
      <c r="A94" s="96" t="s">
        <v>159</v>
      </c>
      <c r="B94" s="6" t="s">
        <v>30</v>
      </c>
      <c r="C94" s="6" t="s">
        <v>16</v>
      </c>
      <c r="D94" s="6">
        <v>89</v>
      </c>
      <c r="E94" s="6">
        <v>1</v>
      </c>
      <c r="F94" s="6"/>
      <c r="G94" s="6"/>
      <c r="H94" s="88"/>
      <c r="I94" s="41">
        <f>I95</f>
        <v>85.8</v>
      </c>
      <c r="J94" s="41">
        <f t="shared" si="24"/>
        <v>55.679999999999993</v>
      </c>
      <c r="K94" s="41">
        <f t="shared" si="24"/>
        <v>23.4</v>
      </c>
      <c r="L94" s="36"/>
    </row>
    <row r="95" spans="1:12">
      <c r="A95" s="96" t="s">
        <v>91</v>
      </c>
      <c r="B95" s="159" t="s">
        <v>30</v>
      </c>
      <c r="C95" s="159" t="s">
        <v>16</v>
      </c>
      <c r="D95" s="125">
        <v>89</v>
      </c>
      <c r="E95" s="89">
        <v>1</v>
      </c>
      <c r="F95" s="89" t="s">
        <v>36</v>
      </c>
      <c r="G95" s="89" t="s">
        <v>59</v>
      </c>
      <c r="H95" s="125"/>
      <c r="I95" s="41">
        <f t="shared" si="24"/>
        <v>85.8</v>
      </c>
      <c r="J95" s="41">
        <f t="shared" si="24"/>
        <v>55.679999999999993</v>
      </c>
      <c r="K95" s="41">
        <f t="shared" si="24"/>
        <v>23.4</v>
      </c>
    </row>
    <row r="96" spans="1:12">
      <c r="A96" s="96" t="s">
        <v>92</v>
      </c>
      <c r="B96" s="159" t="s">
        <v>30</v>
      </c>
      <c r="C96" s="159" t="s">
        <v>16</v>
      </c>
      <c r="D96" s="125">
        <v>89</v>
      </c>
      <c r="E96" s="89">
        <v>1</v>
      </c>
      <c r="F96" s="89" t="s">
        <v>36</v>
      </c>
      <c r="G96" s="89" t="s">
        <v>59</v>
      </c>
      <c r="H96" s="125" t="s">
        <v>94</v>
      </c>
      <c r="I96" s="41">
        <f t="shared" si="24"/>
        <v>85.8</v>
      </c>
      <c r="J96" s="41">
        <f t="shared" si="24"/>
        <v>55.679999999999993</v>
      </c>
      <c r="K96" s="41">
        <f t="shared" si="24"/>
        <v>23.4</v>
      </c>
    </row>
    <row r="97" spans="1:11">
      <c r="A97" s="96" t="s">
        <v>93</v>
      </c>
      <c r="B97" s="159" t="s">
        <v>30</v>
      </c>
      <c r="C97" s="159" t="s">
        <v>16</v>
      </c>
      <c r="D97" s="125">
        <v>89</v>
      </c>
      <c r="E97" s="89">
        <v>1</v>
      </c>
      <c r="F97" s="89" t="s">
        <v>36</v>
      </c>
      <c r="G97" s="89" t="s">
        <v>59</v>
      </c>
      <c r="H97" s="125" t="s">
        <v>95</v>
      </c>
      <c r="I97" s="41">
        <f>'Прил 2'!J100</f>
        <v>85.8</v>
      </c>
      <c r="J97" s="41">
        <f>'Прил 2'!K100</f>
        <v>55.679999999999993</v>
      </c>
      <c r="K97" s="41">
        <f>'Прил 2'!L100</f>
        <v>23.4</v>
      </c>
    </row>
    <row r="98" spans="1:11">
      <c r="A98" s="141" t="s">
        <v>18</v>
      </c>
      <c r="B98" s="160" t="s">
        <v>31</v>
      </c>
      <c r="C98" s="160"/>
      <c r="D98" s="151"/>
      <c r="E98" s="117"/>
      <c r="F98" s="117"/>
      <c r="G98" s="117"/>
      <c r="H98" s="151"/>
      <c r="I98" s="138">
        <f t="shared" ref="I98:K103" si="25">I99</f>
        <v>1</v>
      </c>
      <c r="J98" s="138">
        <f t="shared" si="25"/>
        <v>1</v>
      </c>
      <c r="K98" s="138">
        <f t="shared" si="25"/>
        <v>1</v>
      </c>
    </row>
    <row r="99" spans="1:11" ht="31.5">
      <c r="A99" s="141" t="s">
        <v>60</v>
      </c>
      <c r="B99" s="117">
        <v>13</v>
      </c>
      <c r="C99" s="117" t="s">
        <v>16</v>
      </c>
      <c r="D99" s="148"/>
      <c r="E99" s="117"/>
      <c r="F99" s="117"/>
      <c r="G99" s="117"/>
      <c r="H99" s="151"/>
      <c r="I99" s="138">
        <f t="shared" si="25"/>
        <v>1</v>
      </c>
      <c r="J99" s="138">
        <f t="shared" si="25"/>
        <v>1</v>
      </c>
      <c r="K99" s="138">
        <f t="shared" si="25"/>
        <v>1</v>
      </c>
    </row>
    <row r="100" spans="1:11" ht="47.25">
      <c r="A100" s="96" t="s">
        <v>158</v>
      </c>
      <c r="B100" s="89" t="s">
        <v>31</v>
      </c>
      <c r="C100" s="89" t="s">
        <v>16</v>
      </c>
      <c r="D100" s="6">
        <v>89</v>
      </c>
      <c r="E100" s="6">
        <v>0</v>
      </c>
      <c r="F100" s="89"/>
      <c r="G100" s="89"/>
      <c r="H100" s="125"/>
      <c r="I100" s="41">
        <f t="shared" si="25"/>
        <v>1</v>
      </c>
      <c r="J100" s="41">
        <f t="shared" si="25"/>
        <v>1</v>
      </c>
      <c r="K100" s="41">
        <f t="shared" si="25"/>
        <v>1</v>
      </c>
    </row>
    <row r="101" spans="1:11" ht="47.25">
      <c r="A101" s="96" t="s">
        <v>159</v>
      </c>
      <c r="B101" s="89" t="s">
        <v>31</v>
      </c>
      <c r="C101" s="89" t="s">
        <v>16</v>
      </c>
      <c r="D101" s="6">
        <v>89</v>
      </c>
      <c r="E101" s="6">
        <v>1</v>
      </c>
      <c r="F101" s="89"/>
      <c r="G101" s="89"/>
      <c r="H101" s="125"/>
      <c r="I101" s="41">
        <f t="shared" si="25"/>
        <v>1</v>
      </c>
      <c r="J101" s="41">
        <f t="shared" si="25"/>
        <v>1</v>
      </c>
      <c r="K101" s="41">
        <f t="shared" si="25"/>
        <v>1</v>
      </c>
    </row>
    <row r="102" spans="1:11">
      <c r="A102" s="95" t="s">
        <v>61</v>
      </c>
      <c r="B102" s="89">
        <v>13</v>
      </c>
      <c r="C102" s="89" t="s">
        <v>16</v>
      </c>
      <c r="D102" s="97">
        <v>89</v>
      </c>
      <c r="E102" s="89">
        <v>1</v>
      </c>
      <c r="F102" s="89" t="s">
        <v>36</v>
      </c>
      <c r="G102" s="89">
        <v>41240</v>
      </c>
      <c r="H102" s="125"/>
      <c r="I102" s="41">
        <f t="shared" si="25"/>
        <v>1</v>
      </c>
      <c r="J102" s="41">
        <f t="shared" si="25"/>
        <v>1</v>
      </c>
      <c r="K102" s="41">
        <f t="shared" si="25"/>
        <v>1</v>
      </c>
    </row>
    <row r="103" spans="1:11">
      <c r="A103" s="95" t="s">
        <v>89</v>
      </c>
      <c r="B103" s="89">
        <v>13</v>
      </c>
      <c r="C103" s="89" t="s">
        <v>16</v>
      </c>
      <c r="D103" s="97">
        <v>89</v>
      </c>
      <c r="E103" s="89">
        <v>1</v>
      </c>
      <c r="F103" s="89" t="s">
        <v>36</v>
      </c>
      <c r="G103" s="89" t="s">
        <v>66</v>
      </c>
      <c r="H103" s="125" t="s">
        <v>90</v>
      </c>
      <c r="I103" s="41">
        <f t="shared" si="25"/>
        <v>1</v>
      </c>
      <c r="J103" s="41">
        <f t="shared" si="25"/>
        <v>1</v>
      </c>
      <c r="K103" s="41">
        <f t="shared" si="25"/>
        <v>1</v>
      </c>
    </row>
    <row r="104" spans="1:11">
      <c r="A104" s="93" t="s">
        <v>62</v>
      </c>
      <c r="B104" s="89">
        <v>13</v>
      </c>
      <c r="C104" s="89" t="s">
        <v>16</v>
      </c>
      <c r="D104" s="97">
        <v>89</v>
      </c>
      <c r="E104" s="89">
        <v>1</v>
      </c>
      <c r="F104" s="89" t="s">
        <v>36</v>
      </c>
      <c r="G104" s="89">
        <v>41240</v>
      </c>
      <c r="H104" s="125">
        <v>730</v>
      </c>
      <c r="I104" s="41">
        <f>'Прил 2'!J107</f>
        <v>1</v>
      </c>
      <c r="J104" s="41">
        <f>'Прил 2'!K107</f>
        <v>1</v>
      </c>
      <c r="K104" s="41">
        <f>'Прил 2'!L107</f>
        <v>1</v>
      </c>
    </row>
    <row r="105" spans="1:11">
      <c r="A105" s="93" t="s">
        <v>197</v>
      </c>
      <c r="B105" s="89" t="s">
        <v>165</v>
      </c>
      <c r="C105" s="89"/>
      <c r="D105" s="97"/>
      <c r="E105" s="89"/>
      <c r="F105" s="89"/>
      <c r="G105" s="89"/>
      <c r="H105" s="125"/>
      <c r="I105" s="41"/>
      <c r="J105" s="41">
        <f t="shared" ref="J105:K110" si="26">J106</f>
        <v>30.12</v>
      </c>
      <c r="K105" s="41">
        <f t="shared" si="26"/>
        <v>62.4</v>
      </c>
    </row>
    <row r="106" spans="1:11">
      <c r="A106" s="93" t="s">
        <v>197</v>
      </c>
      <c r="B106" s="89" t="s">
        <v>165</v>
      </c>
      <c r="C106" s="89">
        <v>99</v>
      </c>
      <c r="D106" s="97"/>
      <c r="E106" s="89"/>
      <c r="F106" s="89"/>
      <c r="G106" s="89"/>
      <c r="H106" s="125"/>
      <c r="I106" s="41"/>
      <c r="J106" s="41">
        <f t="shared" si="26"/>
        <v>30.12</v>
      </c>
      <c r="K106" s="41">
        <f t="shared" si="26"/>
        <v>62.4</v>
      </c>
    </row>
    <row r="107" spans="1:11" ht="47.25">
      <c r="A107" s="96" t="s">
        <v>158</v>
      </c>
      <c r="B107" s="89" t="s">
        <v>165</v>
      </c>
      <c r="C107" s="89">
        <v>99</v>
      </c>
      <c r="D107" s="89" t="s">
        <v>47</v>
      </c>
      <c r="E107" s="89" t="s">
        <v>34</v>
      </c>
      <c r="F107" s="89"/>
      <c r="G107" s="89"/>
      <c r="H107" s="125"/>
      <c r="I107" s="41"/>
      <c r="J107" s="41">
        <f t="shared" si="26"/>
        <v>30.12</v>
      </c>
      <c r="K107" s="41">
        <f t="shared" si="26"/>
        <v>62.4</v>
      </c>
    </row>
    <row r="108" spans="1:11" ht="47.25">
      <c r="A108" s="96" t="s">
        <v>159</v>
      </c>
      <c r="B108" s="89" t="s">
        <v>165</v>
      </c>
      <c r="C108" s="89">
        <v>99</v>
      </c>
      <c r="D108" s="89" t="s">
        <v>47</v>
      </c>
      <c r="E108" s="89" t="s">
        <v>23</v>
      </c>
      <c r="F108" s="89"/>
      <c r="G108" s="89"/>
      <c r="H108" s="125"/>
      <c r="I108" s="41"/>
      <c r="J108" s="41">
        <f t="shared" si="26"/>
        <v>30.12</v>
      </c>
      <c r="K108" s="41">
        <f t="shared" si="26"/>
        <v>62.4</v>
      </c>
    </row>
    <row r="109" spans="1:11">
      <c r="A109" s="93" t="s">
        <v>197</v>
      </c>
      <c r="B109" s="89" t="s">
        <v>165</v>
      </c>
      <c r="C109" s="89">
        <v>99</v>
      </c>
      <c r="D109" s="89" t="s">
        <v>47</v>
      </c>
      <c r="E109" s="89" t="s">
        <v>23</v>
      </c>
      <c r="F109" s="89" t="s">
        <v>36</v>
      </c>
      <c r="G109" s="89" t="s">
        <v>166</v>
      </c>
      <c r="H109" s="89"/>
      <c r="I109" s="41"/>
      <c r="J109" s="41">
        <f t="shared" si="26"/>
        <v>30.12</v>
      </c>
      <c r="K109" s="41">
        <f t="shared" si="26"/>
        <v>62.4</v>
      </c>
    </row>
    <row r="110" spans="1:11">
      <c r="A110" s="93" t="s">
        <v>104</v>
      </c>
      <c r="B110" s="89" t="s">
        <v>165</v>
      </c>
      <c r="C110" s="89">
        <v>99</v>
      </c>
      <c r="D110" s="89" t="s">
        <v>47</v>
      </c>
      <c r="E110" s="89" t="s">
        <v>23</v>
      </c>
      <c r="F110" s="89" t="s">
        <v>36</v>
      </c>
      <c r="G110" s="89" t="s">
        <v>166</v>
      </c>
      <c r="H110" s="89" t="s">
        <v>105</v>
      </c>
      <c r="I110" s="169"/>
      <c r="J110" s="162">
        <f t="shared" si="26"/>
        <v>30.12</v>
      </c>
      <c r="K110" s="162">
        <f t="shared" si="26"/>
        <v>62.4</v>
      </c>
    </row>
    <row r="111" spans="1:11">
      <c r="A111" s="93" t="s">
        <v>46</v>
      </c>
      <c r="B111" s="89" t="s">
        <v>165</v>
      </c>
      <c r="C111" s="89" t="s">
        <v>165</v>
      </c>
      <c r="D111" s="89" t="s">
        <v>47</v>
      </c>
      <c r="E111" s="89" t="s">
        <v>23</v>
      </c>
      <c r="F111" s="89" t="s">
        <v>36</v>
      </c>
      <c r="G111" s="89" t="s">
        <v>166</v>
      </c>
      <c r="H111" s="89" t="s">
        <v>48</v>
      </c>
      <c r="I111" s="169"/>
      <c r="J111" s="162">
        <f>'Прил 2'!K114</f>
        <v>30.12</v>
      </c>
      <c r="K111" s="162">
        <f>'Прил 2'!L114</f>
        <v>62.4</v>
      </c>
    </row>
  </sheetData>
  <autoFilter ref="A6:K111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7" priority="47" stopIfTrue="1">
      <formula>$F39=""</formula>
    </cfRule>
    <cfRule type="expression" dxfId="36" priority="48" stopIfTrue="1">
      <formula>#REF!&lt;&gt;""</formula>
    </cfRule>
    <cfRule type="expression" dxfId="35" priority="49" stopIfTrue="1">
      <formula>AND($G39="",$F39&lt;&gt;"")</formula>
    </cfRule>
  </conditionalFormatting>
  <conditionalFormatting sqref="B59">
    <cfRule type="expression" dxfId="34" priority="44" stopIfTrue="1">
      <formula>$F59=""</formula>
    </cfRule>
    <cfRule type="expression" dxfId="33" priority="46" stopIfTrue="1">
      <formula>AND($G59="",$F59&lt;&gt;"")</formula>
    </cfRule>
  </conditionalFormatting>
  <conditionalFormatting sqref="A37">
    <cfRule type="expression" dxfId="32" priority="41" stopIfTrue="1">
      <formula>$F37=""</formula>
    </cfRule>
    <cfRule type="expression" dxfId="31" priority="42" stopIfTrue="1">
      <formula>#REF!&lt;&gt;""</formula>
    </cfRule>
    <cfRule type="expression" dxfId="30" priority="43" stopIfTrue="1">
      <formula>AND($G37="",$F37&lt;&gt;"")</formula>
    </cfRule>
  </conditionalFormatting>
  <conditionalFormatting sqref="A85 A88">
    <cfRule type="expression" dxfId="29" priority="35" stopIfTrue="1">
      <formula>$F85=""</formula>
    </cfRule>
    <cfRule type="expression" dxfId="28" priority="37" stopIfTrue="1">
      <formula>AND($G85="",$F85&lt;&gt;"")</formula>
    </cfRule>
  </conditionalFormatting>
  <conditionalFormatting sqref="A88">
    <cfRule type="expression" dxfId="27" priority="32" stopIfTrue="1">
      <formula>$F88=""</formula>
    </cfRule>
    <cfRule type="expression" dxfId="26" priority="34" stopIfTrue="1">
      <formula>AND($G88="",$F88&lt;&gt;"")</formula>
    </cfRule>
  </conditionalFormatting>
  <conditionalFormatting sqref="A37">
    <cfRule type="expression" dxfId="25" priority="29" stopIfTrue="1">
      <formula>$F37=""</formula>
    </cfRule>
    <cfRule type="expression" dxfId="24" priority="30" stopIfTrue="1">
      <formula>#REF!&lt;&gt;""</formula>
    </cfRule>
    <cfRule type="expression" dxfId="23" priority="31" stopIfTrue="1">
      <formula>AND($G37="",$F37&lt;&gt;"")</formula>
    </cfRule>
  </conditionalFormatting>
  <conditionalFormatting sqref="A34">
    <cfRule type="expression" dxfId="22" priority="26" stopIfTrue="1">
      <formula>$F34=""</formula>
    </cfRule>
    <cfRule type="expression" dxfId="21" priority="27" stopIfTrue="1">
      <formula>#REF!&lt;&gt;""</formula>
    </cfRule>
    <cfRule type="expression" dxfId="20" priority="28" stopIfTrue="1">
      <formula>AND($G34="",$F34&lt;&gt;"")</formula>
    </cfRule>
  </conditionalFormatting>
  <conditionalFormatting sqref="F37 E84">
    <cfRule type="expression" dxfId="19" priority="24" stopIfTrue="1">
      <formula>$C37=""</formula>
    </cfRule>
    <cfRule type="expression" dxfId="18" priority="25" stopIfTrue="1">
      <formula>$D37&lt;&gt;""</formula>
    </cfRule>
  </conditionalFormatting>
  <conditionalFormatting sqref="E37">
    <cfRule type="expression" dxfId="17" priority="22" stopIfTrue="1">
      <formula>$C37=""</formula>
    </cfRule>
    <cfRule type="expression" dxfId="16" priority="23" stopIfTrue="1">
      <formula>$D37&lt;&gt;""</formula>
    </cfRule>
  </conditionalFormatting>
  <conditionalFormatting sqref="F84">
    <cfRule type="expression" dxfId="15" priority="15" stopIfTrue="1">
      <formula>$C84=""</formula>
    </cfRule>
    <cfRule type="expression" dxfId="14" priority="16" stopIfTrue="1">
      <formula>$D84&lt;&gt;""</formula>
    </cfRule>
  </conditionalFormatting>
  <conditionalFormatting sqref="F84">
    <cfRule type="expression" dxfId="13" priority="11" stopIfTrue="1">
      <formula>$C84=""</formula>
    </cfRule>
    <cfRule type="expression" dxfId="12" priority="12" stopIfTrue="1">
      <formula>$D84&lt;&gt;""</formula>
    </cfRule>
  </conditionalFormatting>
  <conditionalFormatting sqref="F37">
    <cfRule type="expression" dxfId="11" priority="9" stopIfTrue="1">
      <formula>$C37=""</formula>
    </cfRule>
    <cfRule type="expression" dxfId="10" priority="10" stopIfTrue="1">
      <formula>$D37&lt;&gt;""</formula>
    </cfRule>
  </conditionalFormatting>
  <conditionalFormatting sqref="E37">
    <cfRule type="expression" dxfId="9" priority="7" stopIfTrue="1">
      <formula>$C37=""</formula>
    </cfRule>
    <cfRule type="expression" dxfId="8" priority="8" stopIfTrue="1">
      <formula>$D37&lt;&gt;""</formula>
    </cfRule>
  </conditionalFormatting>
  <conditionalFormatting sqref="A43">
    <cfRule type="expression" dxfId="7" priority="4" stopIfTrue="1">
      <formula>$F43=""</formula>
    </cfRule>
    <cfRule type="expression" dxfId="6" priority="5" stopIfTrue="1">
      <formula>$H43&lt;&gt;""</formula>
    </cfRule>
    <cfRule type="expression" dxfId="5" priority="6" stopIfTrue="1">
      <formula>AND($G43="",$F43&lt;&gt;"")</formula>
    </cfRule>
  </conditionalFormatting>
  <conditionalFormatting sqref="B43">
    <cfRule type="expression" dxfId="4" priority="1" stopIfTrue="1">
      <formula>$F43=""</formula>
    </cfRule>
    <cfRule type="expression" dxfId="3" priority="2" stopIfTrue="1">
      <formula>#REF!&lt;&gt;""</formula>
    </cfRule>
    <cfRule type="expression" dxfId="2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 A88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9"/>
  <sheetViews>
    <sheetView tabSelected="1" view="pageBreakPreview" topLeftCell="A134" zoomScaleNormal="100" zoomScaleSheetLayoutView="100" workbookViewId="0">
      <selection activeCell="J56" sqref="J56:L56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49" t="s">
        <v>214</v>
      </c>
      <c r="K1" s="249"/>
      <c r="L1" s="249"/>
    </row>
    <row r="2" spans="1:53" ht="85.5" customHeight="1">
      <c r="A2" s="259" t="s">
        <v>215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60"/>
      <c r="N2" s="260"/>
      <c r="O2" s="260"/>
      <c r="P2" s="260"/>
      <c r="Q2" s="260"/>
      <c r="R2" s="260"/>
      <c r="S2" s="260"/>
      <c r="T2" s="260"/>
    </row>
    <row r="3" spans="1:53" ht="15.75">
      <c r="A3" s="255"/>
      <c r="B3" s="255"/>
      <c r="C3" s="255"/>
      <c r="D3" s="255"/>
      <c r="E3" s="255"/>
      <c r="F3" s="255"/>
      <c r="G3" s="255"/>
      <c r="H3" s="255"/>
      <c r="I3" s="255"/>
      <c r="J3" s="255"/>
      <c r="K3" s="164"/>
      <c r="L3" s="130" t="s">
        <v>175</v>
      </c>
    </row>
    <row r="4" spans="1:53" ht="15.75">
      <c r="A4" s="257" t="s">
        <v>12</v>
      </c>
      <c r="B4" s="257" t="s">
        <v>177</v>
      </c>
      <c r="C4" s="257"/>
      <c r="D4" s="257"/>
      <c r="E4" s="257"/>
      <c r="F4" s="257" t="s">
        <v>14</v>
      </c>
      <c r="G4" s="257" t="s">
        <v>13</v>
      </c>
      <c r="H4" s="257" t="s">
        <v>176</v>
      </c>
      <c r="I4" s="257" t="s">
        <v>21</v>
      </c>
      <c r="J4" s="257" t="s">
        <v>63</v>
      </c>
      <c r="K4" s="257"/>
      <c r="L4" s="257"/>
    </row>
    <row r="5" spans="1:53" ht="19.899999999999999" customHeight="1">
      <c r="A5" s="257" t="s">
        <v>179</v>
      </c>
      <c r="B5" s="257" t="s">
        <v>179</v>
      </c>
      <c r="C5" s="257"/>
      <c r="D5" s="257"/>
      <c r="E5" s="257"/>
      <c r="F5" s="257" t="s">
        <v>179</v>
      </c>
      <c r="G5" s="257" t="s">
        <v>179</v>
      </c>
      <c r="H5" s="257" t="s">
        <v>179</v>
      </c>
      <c r="I5" s="257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J35+J73+J8+J21+J15+J28</f>
        <v>2394.6195700000003</v>
      </c>
      <c r="K7" s="174">
        <f>K35+K73+K8+K21+K15</f>
        <v>1458.7244699999999</v>
      </c>
      <c r="L7" s="174">
        <f>L35+L73+L8+L21+L15</f>
        <v>1618.4293600000001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0"/>
        <v>0.5</v>
      </c>
      <c r="K9" s="238">
        <f t="shared" si="1"/>
        <v>0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0"/>
        <v>0.5</v>
      </c>
      <c r="K10" s="238">
        <f t="shared" si="1"/>
        <v>0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0"/>
        <v>0.5</v>
      </c>
      <c r="K11" s="238">
        <f t="shared" si="1"/>
        <v>0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2'!J45</f>
        <v>0.5</v>
      </c>
      <c r="K14" s="239">
        <f>'Прил 2'!K45</f>
        <v>0</v>
      </c>
      <c r="L14" s="239">
        <f>'Прил 2'!L45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361.6</v>
      </c>
      <c r="K15" s="238">
        <f t="shared" ref="K15:L19" si="2">K16</f>
        <v>389.8</v>
      </c>
      <c r="L15" s="238">
        <f t="shared" si="2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361.6</v>
      </c>
      <c r="K16" s="238">
        <f t="shared" si="2"/>
        <v>389.8</v>
      </c>
      <c r="L16" s="238">
        <f t="shared" si="2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361.6</v>
      </c>
      <c r="K17" s="238">
        <f t="shared" si="2"/>
        <v>389.8</v>
      </c>
      <c r="L17" s="238">
        <f t="shared" si="2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361.6</v>
      </c>
      <c r="K18" s="238">
        <f t="shared" si="2"/>
        <v>389.8</v>
      </c>
      <c r="L18" s="238">
        <f t="shared" si="2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361.6</v>
      </c>
      <c r="K19" s="238">
        <f t="shared" si="2"/>
        <v>389.8</v>
      </c>
      <c r="L19" s="238">
        <f t="shared" si="2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2'!J67</f>
        <v>361.6</v>
      </c>
      <c r="K20" s="239">
        <f>'Прил 2'!K67</f>
        <v>389.8</v>
      </c>
      <c r="L20" s="239">
        <f>'Прил 2'!L67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199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14.7</v>
      </c>
      <c r="K21" s="238">
        <f t="shared" ref="K21:L26" si="4">K22</f>
        <v>0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3"/>
        <v>14.7</v>
      </c>
      <c r="K22" s="238">
        <f t="shared" si="4"/>
        <v>0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3"/>
        <v>14.7</v>
      </c>
      <c r="K23" s="238">
        <f t="shared" si="4"/>
        <v>0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3"/>
        <v>14.7</v>
      </c>
      <c r="K24" s="238">
        <f t="shared" si="4"/>
        <v>0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3"/>
        <v>14.7</v>
      </c>
      <c r="K25" s="238">
        <f t="shared" si="4"/>
        <v>0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3"/>
        <v>14.7</v>
      </c>
      <c r="K26" s="238">
        <f t="shared" si="4"/>
        <v>0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2'!J71</f>
        <v>14.7</v>
      </c>
      <c r="K27" s="239">
        <f>'Прил 2'!K71</f>
        <v>0</v>
      </c>
      <c r="L27" s="239">
        <f>'Прил 2'!L71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63.75" customHeight="1">
      <c r="A28" s="95" t="s">
        <v>226</v>
      </c>
      <c r="B28" s="6" t="s">
        <v>223</v>
      </c>
      <c r="C28" s="89"/>
      <c r="D28" s="89"/>
      <c r="E28" s="89"/>
      <c r="F28" s="125"/>
      <c r="G28" s="117"/>
      <c r="H28" s="117"/>
      <c r="I28" s="117"/>
      <c r="J28" s="238">
        <f t="shared" ref="J28:J33" si="5">J29</f>
        <v>0.5</v>
      </c>
      <c r="K28" s="238">
        <f t="shared" ref="K28:L33" si="6">K29</f>
        <v>0.5</v>
      </c>
      <c r="L28" s="238">
        <f t="shared" si="6"/>
        <v>0.5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39" customHeight="1">
      <c r="A29" s="95" t="s">
        <v>224</v>
      </c>
      <c r="B29" s="6" t="s">
        <v>223</v>
      </c>
      <c r="C29" s="89" t="s">
        <v>34</v>
      </c>
      <c r="D29" s="89" t="s">
        <v>34</v>
      </c>
      <c r="E29" s="89" t="s">
        <v>225</v>
      </c>
      <c r="F29" s="125"/>
      <c r="G29" s="117"/>
      <c r="H29" s="117"/>
      <c r="I29" s="117"/>
      <c r="J29" s="238">
        <f t="shared" si="5"/>
        <v>0.5</v>
      </c>
      <c r="K29" s="238">
        <f t="shared" si="6"/>
        <v>0.5</v>
      </c>
      <c r="L29" s="238">
        <f t="shared" si="6"/>
        <v>0.5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32.25" customHeight="1">
      <c r="A30" s="95" t="s">
        <v>96</v>
      </c>
      <c r="B30" s="6" t="s">
        <v>223</v>
      </c>
      <c r="C30" s="6" t="s">
        <v>34</v>
      </c>
      <c r="D30" s="6" t="s">
        <v>36</v>
      </c>
      <c r="E30" s="6" t="s">
        <v>225</v>
      </c>
      <c r="F30" s="6" t="s">
        <v>98</v>
      </c>
      <c r="G30" s="117"/>
      <c r="H30" s="117"/>
      <c r="I30" s="117"/>
      <c r="J30" s="238">
        <f t="shared" si="5"/>
        <v>0.5</v>
      </c>
      <c r="K30" s="238">
        <f t="shared" si="6"/>
        <v>0.5</v>
      </c>
      <c r="L30" s="238">
        <f t="shared" si="6"/>
        <v>0.5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34.5" customHeight="1">
      <c r="A31" s="95" t="s">
        <v>97</v>
      </c>
      <c r="B31" s="6" t="s">
        <v>223</v>
      </c>
      <c r="C31" s="6" t="s">
        <v>34</v>
      </c>
      <c r="D31" s="6" t="s">
        <v>36</v>
      </c>
      <c r="E31" s="6" t="s">
        <v>225</v>
      </c>
      <c r="F31" s="6" t="s">
        <v>99</v>
      </c>
      <c r="G31" s="117"/>
      <c r="H31" s="117"/>
      <c r="I31" s="117"/>
      <c r="J31" s="238">
        <f t="shared" si="5"/>
        <v>0.5</v>
      </c>
      <c r="K31" s="238">
        <f t="shared" si="6"/>
        <v>0.5</v>
      </c>
      <c r="L31" s="238">
        <f t="shared" si="6"/>
        <v>0.5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22.5" customHeight="1">
      <c r="A32" s="100" t="s">
        <v>15</v>
      </c>
      <c r="B32" s="6" t="s">
        <v>223</v>
      </c>
      <c r="C32" s="6" t="s">
        <v>34</v>
      </c>
      <c r="D32" s="6" t="s">
        <v>36</v>
      </c>
      <c r="E32" s="6" t="s">
        <v>225</v>
      </c>
      <c r="F32" s="6" t="s">
        <v>99</v>
      </c>
      <c r="G32" s="89" t="s">
        <v>16</v>
      </c>
      <c r="H32" s="117"/>
      <c r="I32" s="117"/>
      <c r="J32" s="238">
        <f t="shared" si="5"/>
        <v>0.5</v>
      </c>
      <c r="K32" s="238">
        <f t="shared" si="6"/>
        <v>0.5</v>
      </c>
      <c r="L32" s="238">
        <f t="shared" si="6"/>
        <v>0.5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21" customHeight="1">
      <c r="A33" s="100" t="s">
        <v>201</v>
      </c>
      <c r="B33" s="6" t="s">
        <v>223</v>
      </c>
      <c r="C33" s="6" t="s">
        <v>34</v>
      </c>
      <c r="D33" s="6" t="s">
        <v>36</v>
      </c>
      <c r="E33" s="6" t="s">
        <v>225</v>
      </c>
      <c r="F33" s="6" t="s">
        <v>99</v>
      </c>
      <c r="G33" s="89" t="s">
        <v>16</v>
      </c>
      <c r="H33" s="89" t="s">
        <v>31</v>
      </c>
      <c r="I33" s="117"/>
      <c r="J33" s="238">
        <f t="shared" si="5"/>
        <v>0.5</v>
      </c>
      <c r="K33" s="238">
        <f t="shared" si="6"/>
        <v>0.5</v>
      </c>
      <c r="L33" s="238">
        <f t="shared" si="6"/>
        <v>0.5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46.5" customHeight="1">
      <c r="A34" s="237" t="s">
        <v>154</v>
      </c>
      <c r="B34" s="226" t="s">
        <v>223</v>
      </c>
      <c r="C34" s="101" t="s">
        <v>34</v>
      </c>
      <c r="D34" s="117" t="s">
        <v>36</v>
      </c>
      <c r="E34" s="137">
        <v>42300</v>
      </c>
      <c r="F34" s="101" t="s">
        <v>99</v>
      </c>
      <c r="G34" s="227" t="s">
        <v>16</v>
      </c>
      <c r="H34" s="228" t="s">
        <v>137</v>
      </c>
      <c r="I34" s="117" t="s">
        <v>164</v>
      </c>
      <c r="J34" s="239">
        <f>'Прил 2'!J52</f>
        <v>0.5</v>
      </c>
      <c r="K34" s="239">
        <f>'Прил 2'!K52</f>
        <v>0.5</v>
      </c>
      <c r="L34" s="239">
        <f>'Прил 2'!L52</f>
        <v>0.5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ht="23.25" customHeight="1">
      <c r="A35" s="96" t="s">
        <v>136</v>
      </c>
      <c r="B35" s="91" t="s">
        <v>33</v>
      </c>
      <c r="C35" s="6"/>
      <c r="D35" s="89"/>
      <c r="E35" s="97"/>
      <c r="F35" s="89"/>
      <c r="G35" s="98"/>
      <c r="H35" s="99"/>
      <c r="I35" s="122"/>
      <c r="J35" s="41">
        <f>J36+J49</f>
        <v>1119</v>
      </c>
      <c r="K35" s="41">
        <f>K36+K49</f>
        <v>846.7</v>
      </c>
      <c r="L35" s="41">
        <f>L36+L49</f>
        <v>846.7</v>
      </c>
      <c r="M35" s="87"/>
      <c r="N35" s="87"/>
      <c r="O35" s="87"/>
    </row>
    <row r="36" spans="1:53" ht="15.75">
      <c r="A36" s="100" t="s">
        <v>131</v>
      </c>
      <c r="B36" s="91">
        <v>65</v>
      </c>
      <c r="C36" s="6">
        <v>1</v>
      </c>
      <c r="D36" s="101"/>
      <c r="E36" s="102"/>
      <c r="F36" s="101"/>
      <c r="G36" s="98"/>
      <c r="H36" s="99"/>
      <c r="I36" s="122"/>
      <c r="J36" s="41">
        <f>J37+J44</f>
        <v>449.1</v>
      </c>
      <c r="K36" s="41">
        <f t="shared" ref="K36:L36" si="7">K37</f>
        <v>449.1</v>
      </c>
      <c r="L36" s="41">
        <f t="shared" si="7"/>
        <v>449.1</v>
      </c>
    </row>
    <row r="37" spans="1:53" ht="31.5">
      <c r="A37" s="100" t="s">
        <v>35</v>
      </c>
      <c r="B37" s="92" t="s">
        <v>33</v>
      </c>
      <c r="C37" s="89" t="s">
        <v>23</v>
      </c>
      <c r="D37" s="89" t="s">
        <v>36</v>
      </c>
      <c r="E37" s="97" t="s">
        <v>37</v>
      </c>
      <c r="F37" s="89"/>
      <c r="G37" s="92"/>
      <c r="H37" s="89"/>
      <c r="I37" s="89"/>
      <c r="J37" s="41">
        <f>J40</f>
        <v>449.1</v>
      </c>
      <c r="K37" s="41">
        <f>K40</f>
        <v>449.1</v>
      </c>
      <c r="L37" s="126">
        <f>L40</f>
        <v>449.1</v>
      </c>
    </row>
    <row r="38" spans="1:53" ht="78.75">
      <c r="A38" s="103" t="s">
        <v>100</v>
      </c>
      <c r="B38" s="91">
        <v>65</v>
      </c>
      <c r="C38" s="6">
        <v>1</v>
      </c>
      <c r="D38" s="89" t="s">
        <v>36</v>
      </c>
      <c r="E38" s="90">
        <v>41150</v>
      </c>
      <c r="F38" s="89" t="s">
        <v>102</v>
      </c>
      <c r="G38" s="89"/>
      <c r="H38" s="89"/>
      <c r="I38" s="89"/>
      <c r="J38" s="41">
        <f>J39</f>
        <v>449.1</v>
      </c>
      <c r="K38" s="41">
        <f t="shared" ref="K38:L38" si="8">K39</f>
        <v>449.1</v>
      </c>
      <c r="L38" s="41">
        <f t="shared" si="8"/>
        <v>449.1</v>
      </c>
    </row>
    <row r="39" spans="1:53" ht="31.5">
      <c r="A39" s="103" t="s">
        <v>101</v>
      </c>
      <c r="B39" s="91">
        <v>65</v>
      </c>
      <c r="C39" s="6">
        <v>1</v>
      </c>
      <c r="D39" s="89" t="s">
        <v>36</v>
      </c>
      <c r="E39" s="90">
        <v>41150</v>
      </c>
      <c r="F39" s="89" t="s">
        <v>103</v>
      </c>
      <c r="G39" s="89"/>
      <c r="H39" s="89"/>
      <c r="I39" s="89"/>
      <c r="J39" s="41">
        <f>J40</f>
        <v>449.1</v>
      </c>
      <c r="K39" s="41">
        <f t="shared" ref="K39:L39" si="9">K40</f>
        <v>449.1</v>
      </c>
      <c r="L39" s="41">
        <f t="shared" si="9"/>
        <v>449.1</v>
      </c>
    </row>
    <row r="40" spans="1:53" ht="15.75">
      <c r="A40" s="100" t="s">
        <v>15</v>
      </c>
      <c r="B40" s="91">
        <v>65</v>
      </c>
      <c r="C40" s="6">
        <v>1</v>
      </c>
      <c r="D40" s="89" t="s">
        <v>36</v>
      </c>
      <c r="E40" s="90">
        <v>41150</v>
      </c>
      <c r="F40" s="6" t="s">
        <v>103</v>
      </c>
      <c r="G40" s="104" t="s">
        <v>16</v>
      </c>
      <c r="H40" s="105"/>
      <c r="I40" s="89"/>
      <c r="J40" s="41">
        <f>J41</f>
        <v>449.1</v>
      </c>
      <c r="K40" s="41">
        <f t="shared" ref="K40:L41" si="10">K41</f>
        <v>449.1</v>
      </c>
      <c r="L40" s="126">
        <f t="shared" si="10"/>
        <v>449.1</v>
      </c>
    </row>
    <row r="41" spans="1:53" ht="47.25">
      <c r="A41" s="100" t="s">
        <v>32</v>
      </c>
      <c r="B41" s="91">
        <v>65</v>
      </c>
      <c r="C41" s="6">
        <v>1</v>
      </c>
      <c r="D41" s="89" t="s">
        <v>36</v>
      </c>
      <c r="E41" s="90">
        <v>41150</v>
      </c>
      <c r="F41" s="6" t="s">
        <v>103</v>
      </c>
      <c r="G41" s="106" t="s">
        <v>16</v>
      </c>
      <c r="H41" s="107" t="s">
        <v>27</v>
      </c>
      <c r="I41" s="89"/>
      <c r="J41" s="41">
        <f>J42</f>
        <v>449.1</v>
      </c>
      <c r="K41" s="41">
        <f t="shared" si="10"/>
        <v>449.1</v>
      </c>
      <c r="L41" s="126">
        <f t="shared" si="10"/>
        <v>449.1</v>
      </c>
    </row>
    <row r="42" spans="1:53" s="15" customFormat="1" ht="47.25">
      <c r="A42" s="225" t="s">
        <v>154</v>
      </c>
      <c r="B42" s="226">
        <v>65</v>
      </c>
      <c r="C42" s="101">
        <v>1</v>
      </c>
      <c r="D42" s="117" t="s">
        <v>36</v>
      </c>
      <c r="E42" s="102" t="s">
        <v>37</v>
      </c>
      <c r="F42" s="101" t="s">
        <v>103</v>
      </c>
      <c r="G42" s="227" t="s">
        <v>16</v>
      </c>
      <c r="H42" s="228" t="s">
        <v>27</v>
      </c>
      <c r="I42" s="117">
        <v>910</v>
      </c>
      <c r="J42" s="138">
        <f>'Прил 2'!J15</f>
        <v>449.1</v>
      </c>
      <c r="K42" s="138">
        <f>'Прил 2'!K15</f>
        <v>449.1</v>
      </c>
      <c r="L42" s="138">
        <f>'Прил 2'!L15</f>
        <v>449.1</v>
      </c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</row>
    <row r="43" spans="1:53" ht="0.75" customHeight="1">
      <c r="A43" s="7" t="s">
        <v>195</v>
      </c>
      <c r="B43" s="88" t="s">
        <v>33</v>
      </c>
      <c r="C43" s="6" t="s">
        <v>23</v>
      </c>
      <c r="D43" s="89" t="s">
        <v>36</v>
      </c>
      <c r="E43" s="90" t="s">
        <v>196</v>
      </c>
      <c r="F43" s="6"/>
      <c r="G43" s="6"/>
      <c r="H43" s="6"/>
      <c r="I43" s="89"/>
      <c r="J43" s="41">
        <f>J44</f>
        <v>0</v>
      </c>
      <c r="K43" s="41">
        <f t="shared" ref="K43:L47" si="11">K44</f>
        <v>0</v>
      </c>
      <c r="L43" s="41">
        <f t="shared" si="11"/>
        <v>0</v>
      </c>
    </row>
    <row r="44" spans="1:53" ht="78.75" hidden="1">
      <c r="A44" s="216" t="s">
        <v>100</v>
      </c>
      <c r="B44" s="88" t="s">
        <v>33</v>
      </c>
      <c r="C44" s="6" t="s">
        <v>23</v>
      </c>
      <c r="D44" s="89" t="s">
        <v>36</v>
      </c>
      <c r="E44" s="90" t="s">
        <v>196</v>
      </c>
      <c r="F44" s="6" t="s">
        <v>102</v>
      </c>
      <c r="G44" s="6"/>
      <c r="H44" s="6"/>
      <c r="I44" s="89"/>
      <c r="J44" s="41">
        <f>J45</f>
        <v>0</v>
      </c>
      <c r="K44" s="41">
        <f t="shared" si="11"/>
        <v>0</v>
      </c>
      <c r="L44" s="41">
        <f t="shared" si="11"/>
        <v>0</v>
      </c>
    </row>
    <row r="45" spans="1:53" ht="31.5" hidden="1">
      <c r="A45" s="216" t="s">
        <v>101</v>
      </c>
      <c r="B45" s="88" t="s">
        <v>33</v>
      </c>
      <c r="C45" s="6" t="s">
        <v>23</v>
      </c>
      <c r="D45" s="89" t="s">
        <v>36</v>
      </c>
      <c r="E45" s="90" t="s">
        <v>196</v>
      </c>
      <c r="F45" s="6" t="s">
        <v>103</v>
      </c>
      <c r="G45" s="6"/>
      <c r="H45" s="6"/>
      <c r="I45" s="89"/>
      <c r="J45" s="41">
        <f>J46</f>
        <v>0</v>
      </c>
      <c r="K45" s="41">
        <f t="shared" si="11"/>
        <v>0</v>
      </c>
      <c r="L45" s="41">
        <f t="shared" si="11"/>
        <v>0</v>
      </c>
    </row>
    <row r="46" spans="1:53" ht="15.75" hidden="1">
      <c r="A46" s="219" t="s">
        <v>15</v>
      </c>
      <c r="B46" s="88" t="s">
        <v>33</v>
      </c>
      <c r="C46" s="6" t="s">
        <v>23</v>
      </c>
      <c r="D46" s="89" t="s">
        <v>36</v>
      </c>
      <c r="E46" s="90" t="s">
        <v>196</v>
      </c>
      <c r="F46" s="6" t="s">
        <v>103</v>
      </c>
      <c r="G46" s="6" t="s">
        <v>16</v>
      </c>
      <c r="H46" s="6"/>
      <c r="I46" s="89"/>
      <c r="J46" s="41">
        <f>J47</f>
        <v>0</v>
      </c>
      <c r="K46" s="41">
        <f t="shared" si="11"/>
        <v>0</v>
      </c>
      <c r="L46" s="41">
        <f t="shared" si="11"/>
        <v>0</v>
      </c>
    </row>
    <row r="47" spans="1:53" ht="47.25" hidden="1">
      <c r="A47" s="219" t="s">
        <v>32</v>
      </c>
      <c r="B47" s="88" t="s">
        <v>33</v>
      </c>
      <c r="C47" s="6" t="s">
        <v>23</v>
      </c>
      <c r="D47" s="89" t="s">
        <v>36</v>
      </c>
      <c r="E47" s="90" t="s">
        <v>196</v>
      </c>
      <c r="F47" s="6" t="s">
        <v>103</v>
      </c>
      <c r="G47" s="6" t="s">
        <v>16</v>
      </c>
      <c r="H47" s="6" t="s">
        <v>27</v>
      </c>
      <c r="I47" s="89"/>
      <c r="J47" s="41">
        <f>J48</f>
        <v>0</v>
      </c>
      <c r="K47" s="41">
        <f t="shared" si="11"/>
        <v>0</v>
      </c>
      <c r="L47" s="41">
        <f t="shared" si="11"/>
        <v>0</v>
      </c>
    </row>
    <row r="48" spans="1:53" s="15" customFormat="1" ht="47.25" hidden="1">
      <c r="A48" s="225" t="s">
        <v>154</v>
      </c>
      <c r="B48" s="226">
        <v>65</v>
      </c>
      <c r="C48" s="101">
        <v>1</v>
      </c>
      <c r="D48" s="117" t="s">
        <v>36</v>
      </c>
      <c r="E48" s="102" t="s">
        <v>196</v>
      </c>
      <c r="F48" s="101" t="s">
        <v>103</v>
      </c>
      <c r="G48" s="227" t="s">
        <v>16</v>
      </c>
      <c r="H48" s="228" t="s">
        <v>27</v>
      </c>
      <c r="I48" s="117">
        <v>910</v>
      </c>
      <c r="J48" s="138">
        <f>'Прил 2'!J18</f>
        <v>0</v>
      </c>
      <c r="K48" s="138">
        <f>'Прил 2'!K18</f>
        <v>0</v>
      </c>
      <c r="L48" s="138">
        <f>'Прил 2'!L18</f>
        <v>0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100" t="s">
        <v>134</v>
      </c>
      <c r="B49" s="88" t="s">
        <v>33</v>
      </c>
      <c r="C49" s="6" t="s">
        <v>24</v>
      </c>
      <c r="D49" s="89"/>
      <c r="E49" s="90"/>
      <c r="F49" s="6"/>
      <c r="G49" s="91"/>
      <c r="H49" s="6"/>
      <c r="I49" s="89"/>
      <c r="J49" s="41">
        <f>J50+J56</f>
        <v>669.90000000000009</v>
      </c>
      <c r="K49" s="41">
        <f t="shared" ref="K49:L49" si="12">K50+K67</f>
        <v>397.6</v>
      </c>
      <c r="L49" s="41">
        <f t="shared" si="12"/>
        <v>397.6</v>
      </c>
    </row>
    <row r="50" spans="1:53" ht="30.75" customHeight="1">
      <c r="A50" s="100" t="s">
        <v>38</v>
      </c>
      <c r="B50" s="88" t="s">
        <v>33</v>
      </c>
      <c r="C50" s="6" t="s">
        <v>24</v>
      </c>
      <c r="D50" s="89" t="s">
        <v>36</v>
      </c>
      <c r="E50" s="90" t="s">
        <v>39</v>
      </c>
      <c r="F50" s="6"/>
      <c r="G50" s="91"/>
      <c r="H50" s="6"/>
      <c r="I50" s="92"/>
      <c r="J50" s="41">
        <f>J51</f>
        <v>397.6</v>
      </c>
      <c r="K50" s="41">
        <f>K53</f>
        <v>397.6</v>
      </c>
      <c r="L50" s="126">
        <f>L53</f>
        <v>397.6</v>
      </c>
    </row>
    <row r="51" spans="1:53" ht="84" customHeight="1">
      <c r="A51" s="103" t="s">
        <v>100</v>
      </c>
      <c r="B51" s="88" t="s">
        <v>33</v>
      </c>
      <c r="C51" s="6" t="s">
        <v>24</v>
      </c>
      <c r="D51" s="89" t="s">
        <v>36</v>
      </c>
      <c r="E51" s="90" t="s">
        <v>39</v>
      </c>
      <c r="F51" s="6" t="s">
        <v>102</v>
      </c>
      <c r="G51" s="91"/>
      <c r="H51" s="6"/>
      <c r="I51" s="92"/>
      <c r="J51" s="41">
        <f>J52</f>
        <v>397.6</v>
      </c>
      <c r="K51" s="41">
        <f t="shared" ref="K51:L51" si="13">K52</f>
        <v>397.6</v>
      </c>
      <c r="L51" s="41">
        <f t="shared" si="13"/>
        <v>397.6</v>
      </c>
    </row>
    <row r="52" spans="1:53" ht="30.75" customHeight="1">
      <c r="A52" s="103" t="s">
        <v>101</v>
      </c>
      <c r="B52" s="88" t="s">
        <v>33</v>
      </c>
      <c r="C52" s="6" t="s">
        <v>24</v>
      </c>
      <c r="D52" s="89" t="s">
        <v>36</v>
      </c>
      <c r="E52" s="90" t="s">
        <v>39</v>
      </c>
      <c r="F52" s="6" t="s">
        <v>103</v>
      </c>
      <c r="G52" s="91"/>
      <c r="H52" s="6"/>
      <c r="I52" s="92"/>
      <c r="J52" s="41">
        <f>J53</f>
        <v>397.6</v>
      </c>
      <c r="K52" s="41">
        <f t="shared" ref="K52:L52" si="14">K53</f>
        <v>397.6</v>
      </c>
      <c r="L52" s="41">
        <f t="shared" si="14"/>
        <v>397.6</v>
      </c>
    </row>
    <row r="53" spans="1:53" ht="15.75">
      <c r="A53" s="100" t="s">
        <v>15</v>
      </c>
      <c r="B53" s="88" t="s">
        <v>33</v>
      </c>
      <c r="C53" s="6" t="s">
        <v>24</v>
      </c>
      <c r="D53" s="89" t="s">
        <v>36</v>
      </c>
      <c r="E53" s="90" t="s">
        <v>39</v>
      </c>
      <c r="F53" s="6" t="s">
        <v>103</v>
      </c>
      <c r="G53" s="91" t="s">
        <v>16</v>
      </c>
      <c r="H53" s="6"/>
      <c r="I53" s="92"/>
      <c r="J53" s="41">
        <f>J54</f>
        <v>397.6</v>
      </c>
      <c r="K53" s="41">
        <f t="shared" ref="K53:L54" si="15">K54</f>
        <v>397.6</v>
      </c>
      <c r="L53" s="126">
        <f t="shared" si="15"/>
        <v>397.6</v>
      </c>
    </row>
    <row r="54" spans="1:53" ht="63" customHeight="1">
      <c r="A54" s="100" t="s">
        <v>64</v>
      </c>
      <c r="B54" s="88" t="s">
        <v>33</v>
      </c>
      <c r="C54" s="89" t="s">
        <v>24</v>
      </c>
      <c r="D54" s="89" t="s">
        <v>36</v>
      </c>
      <c r="E54" s="97">
        <v>41110</v>
      </c>
      <c r="F54" s="89" t="s">
        <v>103</v>
      </c>
      <c r="G54" s="92" t="s">
        <v>16</v>
      </c>
      <c r="H54" s="89" t="s">
        <v>17</v>
      </c>
      <c r="I54" s="92"/>
      <c r="J54" s="41">
        <f>J55</f>
        <v>397.6</v>
      </c>
      <c r="K54" s="41">
        <f t="shared" si="15"/>
        <v>397.6</v>
      </c>
      <c r="L54" s="126">
        <f t="shared" si="15"/>
        <v>397.6</v>
      </c>
    </row>
    <row r="55" spans="1:53" s="15" customFormat="1" ht="47.25">
      <c r="A55" s="225" t="s">
        <v>154</v>
      </c>
      <c r="B55" s="153" t="s">
        <v>33</v>
      </c>
      <c r="C55" s="117" t="s">
        <v>24</v>
      </c>
      <c r="D55" s="117" t="s">
        <v>36</v>
      </c>
      <c r="E55" s="148" t="s">
        <v>39</v>
      </c>
      <c r="F55" s="117" t="s">
        <v>103</v>
      </c>
      <c r="G55" s="226" t="s">
        <v>16</v>
      </c>
      <c r="H55" s="101" t="s">
        <v>17</v>
      </c>
      <c r="I55" s="117">
        <v>910</v>
      </c>
      <c r="J55" s="138">
        <f>'Прил 2'!J24</f>
        <v>397.6</v>
      </c>
      <c r="K55" s="138">
        <f>'Прил 2'!K24</f>
        <v>397.6</v>
      </c>
      <c r="L55" s="138">
        <f>'Прил 2'!L24</f>
        <v>397.6</v>
      </c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</row>
    <row r="56" spans="1:53" s="15" customFormat="1" ht="31.5">
      <c r="A56" s="95" t="s">
        <v>220</v>
      </c>
      <c r="B56" s="88" t="s">
        <v>33</v>
      </c>
      <c r="C56" s="89" t="s">
        <v>24</v>
      </c>
      <c r="D56" s="89" t="s">
        <v>36</v>
      </c>
      <c r="E56" s="97" t="s">
        <v>40</v>
      </c>
      <c r="F56" s="117"/>
      <c r="G56" s="226"/>
      <c r="H56" s="101"/>
      <c r="I56" s="230"/>
      <c r="J56" s="138">
        <f>J57+J62</f>
        <v>272.3</v>
      </c>
      <c r="K56" s="138">
        <f t="shared" ref="K56:L56" si="16">K57+K62</f>
        <v>113.6</v>
      </c>
      <c r="L56" s="138">
        <f t="shared" si="16"/>
        <v>116.5</v>
      </c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</row>
    <row r="57" spans="1:53" ht="47.25">
      <c r="A57" s="95" t="s">
        <v>97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98</v>
      </c>
      <c r="G57" s="91"/>
      <c r="H57" s="6"/>
      <c r="I57" s="92"/>
      <c r="J57" s="41">
        <f>J58</f>
        <v>222.3</v>
      </c>
      <c r="K57" s="41">
        <f t="shared" ref="K57:L60" si="17">K58</f>
        <v>63.6</v>
      </c>
      <c r="L57" s="41">
        <f t="shared" si="17"/>
        <v>66.5</v>
      </c>
    </row>
    <row r="58" spans="1:53" ht="15.75">
      <c r="A58" s="95" t="s">
        <v>41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99</v>
      </c>
      <c r="G58" s="91"/>
      <c r="H58" s="6"/>
      <c r="I58" s="92"/>
      <c r="J58" s="41">
        <f>J59</f>
        <v>222.3</v>
      </c>
      <c r="K58" s="41">
        <f t="shared" si="17"/>
        <v>63.6</v>
      </c>
      <c r="L58" s="41">
        <f t="shared" si="17"/>
        <v>66.5</v>
      </c>
    </row>
    <row r="59" spans="1:53" ht="15.75">
      <c r="A59" s="100" t="s">
        <v>15</v>
      </c>
      <c r="B59" s="88" t="s">
        <v>33</v>
      </c>
      <c r="C59" s="89" t="s">
        <v>24</v>
      </c>
      <c r="D59" s="89" t="s">
        <v>36</v>
      </c>
      <c r="E59" s="97" t="s">
        <v>40</v>
      </c>
      <c r="F59" s="89" t="s">
        <v>99</v>
      </c>
      <c r="G59" s="91" t="s">
        <v>16</v>
      </c>
      <c r="H59" s="6"/>
      <c r="I59" s="92"/>
      <c r="J59" s="41">
        <f>J60</f>
        <v>222.3</v>
      </c>
      <c r="K59" s="41">
        <f t="shared" si="17"/>
        <v>63.6</v>
      </c>
      <c r="L59" s="41">
        <f t="shared" si="17"/>
        <v>66.5</v>
      </c>
    </row>
    <row r="60" spans="1:53" ht="63">
      <c r="A60" s="100" t="s">
        <v>64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99</v>
      </c>
      <c r="G60" s="91" t="s">
        <v>16</v>
      </c>
      <c r="H60" s="6" t="s">
        <v>17</v>
      </c>
      <c r="I60" s="92"/>
      <c r="J60" s="41">
        <f>J61</f>
        <v>222.3</v>
      </c>
      <c r="K60" s="41">
        <f t="shared" si="17"/>
        <v>63.6</v>
      </c>
      <c r="L60" s="41">
        <f t="shared" si="17"/>
        <v>66.5</v>
      </c>
    </row>
    <row r="61" spans="1:53" s="15" customFormat="1" ht="47.25">
      <c r="A61" s="225" t="s">
        <v>154</v>
      </c>
      <c r="B61" s="153" t="s">
        <v>33</v>
      </c>
      <c r="C61" s="117" t="s">
        <v>24</v>
      </c>
      <c r="D61" s="117" t="s">
        <v>36</v>
      </c>
      <c r="E61" s="148" t="s">
        <v>40</v>
      </c>
      <c r="F61" s="117" t="s">
        <v>99</v>
      </c>
      <c r="G61" s="226" t="s">
        <v>16</v>
      </c>
      <c r="H61" s="101" t="s">
        <v>17</v>
      </c>
      <c r="I61" s="230">
        <v>910</v>
      </c>
      <c r="J61" s="138">
        <f>'Прил 2'!J27</f>
        <v>222.3</v>
      </c>
      <c r="K61" s="138">
        <f>'Прил 2'!K27</f>
        <v>63.6</v>
      </c>
      <c r="L61" s="138">
        <f>'Прил 2'!L27</f>
        <v>66.5</v>
      </c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</row>
    <row r="62" spans="1:53" ht="31.5">
      <c r="A62" s="95" t="s">
        <v>96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105</v>
      </c>
      <c r="G62" s="91"/>
      <c r="H62" s="6"/>
      <c r="I62" s="92"/>
      <c r="J62" s="41">
        <f>J63</f>
        <v>50</v>
      </c>
      <c r="K62" s="41">
        <f t="shared" ref="K62:L65" si="18">K63</f>
        <v>50</v>
      </c>
      <c r="L62" s="41">
        <f t="shared" ref="L62:L63" si="19">L63</f>
        <v>50</v>
      </c>
    </row>
    <row r="63" spans="1:53" ht="47.25">
      <c r="A63" s="95" t="s">
        <v>97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107</v>
      </c>
      <c r="G63" s="91"/>
      <c r="H63" s="6"/>
      <c r="I63" s="92"/>
      <c r="J63" s="41">
        <f>J64</f>
        <v>50</v>
      </c>
      <c r="K63" s="41">
        <f t="shared" si="18"/>
        <v>50</v>
      </c>
      <c r="L63" s="41">
        <f t="shared" si="19"/>
        <v>50</v>
      </c>
    </row>
    <row r="64" spans="1:53" ht="15.75">
      <c r="A64" s="100" t="s">
        <v>15</v>
      </c>
      <c r="B64" s="88" t="s">
        <v>33</v>
      </c>
      <c r="C64" s="89" t="s">
        <v>24</v>
      </c>
      <c r="D64" s="89" t="s">
        <v>36</v>
      </c>
      <c r="E64" s="97" t="s">
        <v>40</v>
      </c>
      <c r="F64" s="89" t="s">
        <v>107</v>
      </c>
      <c r="G64" s="91" t="s">
        <v>16</v>
      </c>
      <c r="H64" s="6"/>
      <c r="I64" s="92"/>
      <c r="J64" s="41">
        <f>J65</f>
        <v>50</v>
      </c>
      <c r="K64" s="41">
        <f t="shared" si="18"/>
        <v>50</v>
      </c>
      <c r="L64" s="126">
        <f t="shared" si="18"/>
        <v>50</v>
      </c>
    </row>
    <row r="65" spans="1:53" ht="69.75" customHeight="1">
      <c r="A65" s="100" t="s">
        <v>64</v>
      </c>
      <c r="B65" s="88" t="s">
        <v>33</v>
      </c>
      <c r="C65" s="89" t="s">
        <v>24</v>
      </c>
      <c r="D65" s="89" t="s">
        <v>36</v>
      </c>
      <c r="E65" s="97" t="s">
        <v>40</v>
      </c>
      <c r="F65" s="89" t="s">
        <v>107</v>
      </c>
      <c r="G65" s="91" t="s">
        <v>16</v>
      </c>
      <c r="H65" s="6" t="s">
        <v>17</v>
      </c>
      <c r="I65" s="92"/>
      <c r="J65" s="41">
        <f>J66</f>
        <v>50</v>
      </c>
      <c r="K65" s="41">
        <f t="shared" si="18"/>
        <v>50</v>
      </c>
      <c r="L65" s="126">
        <f t="shared" si="18"/>
        <v>50</v>
      </c>
    </row>
    <row r="66" spans="1:53" s="15" customFormat="1" ht="46.5" customHeight="1">
      <c r="A66" s="225" t="s">
        <v>154</v>
      </c>
      <c r="B66" s="153" t="s">
        <v>33</v>
      </c>
      <c r="C66" s="117" t="s">
        <v>24</v>
      </c>
      <c r="D66" s="117" t="s">
        <v>36</v>
      </c>
      <c r="E66" s="148" t="s">
        <v>40</v>
      </c>
      <c r="F66" s="117" t="s">
        <v>107</v>
      </c>
      <c r="G66" s="226" t="s">
        <v>16</v>
      </c>
      <c r="H66" s="101" t="s">
        <v>17</v>
      </c>
      <c r="I66" s="230">
        <v>910</v>
      </c>
      <c r="J66" s="138">
        <f>'Прил 2'!J28</f>
        <v>50</v>
      </c>
      <c r="K66" s="138">
        <f>'Прил 2'!K28</f>
        <v>50</v>
      </c>
      <c r="L66" s="138">
        <f>'Прил 2'!L28</f>
        <v>50</v>
      </c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  <c r="AF66" s="229"/>
      <c r="AG66" s="229"/>
      <c r="AH66" s="229"/>
      <c r="AI66" s="229"/>
      <c r="AJ66" s="229"/>
      <c r="AK66" s="229"/>
      <c r="AL66" s="229"/>
      <c r="AM66" s="229"/>
      <c r="AN66" s="229"/>
      <c r="AO66" s="229"/>
      <c r="AP66" s="229"/>
      <c r="AQ66" s="229"/>
      <c r="AR66" s="229"/>
      <c r="AS66" s="229"/>
      <c r="AT66" s="229"/>
      <c r="AU66" s="229"/>
      <c r="AV66" s="229"/>
      <c r="AW66" s="229"/>
      <c r="AX66" s="229"/>
      <c r="AY66" s="229"/>
      <c r="AZ66" s="229"/>
      <c r="BA66" s="229"/>
    </row>
    <row r="67" spans="1:53" ht="63" hidden="1">
      <c r="A67" s="7" t="s">
        <v>195</v>
      </c>
      <c r="B67" s="220" t="s">
        <v>33</v>
      </c>
      <c r="C67" s="214" t="s">
        <v>24</v>
      </c>
      <c r="D67" s="89" t="s">
        <v>36</v>
      </c>
      <c r="E67" s="97" t="s">
        <v>196</v>
      </c>
      <c r="F67" s="89"/>
      <c r="G67" s="91"/>
      <c r="H67" s="6"/>
      <c r="I67" s="92"/>
      <c r="J67" s="41">
        <f>J68</f>
        <v>0</v>
      </c>
      <c r="K67" s="41">
        <f t="shared" ref="K67:L71" si="20">K68</f>
        <v>0</v>
      </c>
      <c r="L67" s="41">
        <f t="shared" si="20"/>
        <v>0</v>
      </c>
    </row>
    <row r="68" spans="1:53" ht="78.75" hidden="1">
      <c r="A68" s="216" t="s">
        <v>100</v>
      </c>
      <c r="B68" s="220" t="s">
        <v>33</v>
      </c>
      <c r="C68" s="214" t="s">
        <v>24</v>
      </c>
      <c r="D68" s="89" t="s">
        <v>36</v>
      </c>
      <c r="E68" s="97" t="s">
        <v>196</v>
      </c>
      <c r="F68" s="89" t="s">
        <v>102</v>
      </c>
      <c r="G68" s="91"/>
      <c r="H68" s="6"/>
      <c r="I68" s="92"/>
      <c r="J68" s="41">
        <f>J69</f>
        <v>0</v>
      </c>
      <c r="K68" s="41">
        <f t="shared" si="20"/>
        <v>0</v>
      </c>
      <c r="L68" s="41">
        <f t="shared" si="20"/>
        <v>0</v>
      </c>
    </row>
    <row r="69" spans="1:53" ht="31.5" hidden="1">
      <c r="A69" s="216" t="s">
        <v>101</v>
      </c>
      <c r="B69" s="220" t="s">
        <v>33</v>
      </c>
      <c r="C69" s="214" t="s">
        <v>24</v>
      </c>
      <c r="D69" s="89" t="s">
        <v>36</v>
      </c>
      <c r="E69" s="97" t="s">
        <v>196</v>
      </c>
      <c r="F69" s="89" t="s">
        <v>103</v>
      </c>
      <c r="G69" s="91"/>
      <c r="H69" s="6"/>
      <c r="I69" s="92"/>
      <c r="J69" s="41">
        <f>J70</f>
        <v>0</v>
      </c>
      <c r="K69" s="41">
        <f t="shared" si="20"/>
        <v>0</v>
      </c>
      <c r="L69" s="41">
        <f t="shared" si="20"/>
        <v>0</v>
      </c>
    </row>
    <row r="70" spans="1:53" ht="15.75" hidden="1">
      <c r="A70" s="219" t="s">
        <v>15</v>
      </c>
      <c r="B70" s="220" t="s">
        <v>33</v>
      </c>
      <c r="C70" s="214" t="s">
        <v>24</v>
      </c>
      <c r="D70" s="89" t="s">
        <v>36</v>
      </c>
      <c r="E70" s="97" t="s">
        <v>196</v>
      </c>
      <c r="F70" s="89" t="s">
        <v>103</v>
      </c>
      <c r="G70" s="91" t="s">
        <v>16</v>
      </c>
      <c r="H70" s="6"/>
      <c r="I70" s="92"/>
      <c r="J70" s="41">
        <f>J71</f>
        <v>0</v>
      </c>
      <c r="K70" s="41">
        <f t="shared" si="20"/>
        <v>0</v>
      </c>
      <c r="L70" s="41">
        <f t="shared" si="20"/>
        <v>0</v>
      </c>
    </row>
    <row r="71" spans="1:53" ht="63" hidden="1">
      <c r="A71" s="219" t="s">
        <v>64</v>
      </c>
      <c r="B71" s="220" t="s">
        <v>33</v>
      </c>
      <c r="C71" s="214" t="s">
        <v>24</v>
      </c>
      <c r="D71" s="89" t="s">
        <v>36</v>
      </c>
      <c r="E71" s="97" t="s">
        <v>196</v>
      </c>
      <c r="F71" s="89" t="s">
        <v>103</v>
      </c>
      <c r="G71" s="91" t="s">
        <v>16</v>
      </c>
      <c r="H71" s="6" t="s">
        <v>17</v>
      </c>
      <c r="I71" s="92"/>
      <c r="J71" s="41">
        <f>J72</f>
        <v>0</v>
      </c>
      <c r="K71" s="41">
        <f t="shared" si="20"/>
        <v>0</v>
      </c>
      <c r="L71" s="41">
        <f t="shared" si="20"/>
        <v>0</v>
      </c>
    </row>
    <row r="72" spans="1:53" s="15" customFormat="1" ht="47.25" hidden="1">
      <c r="A72" s="225" t="s">
        <v>154</v>
      </c>
      <c r="B72" s="153" t="s">
        <v>33</v>
      </c>
      <c r="C72" s="117" t="s">
        <v>24</v>
      </c>
      <c r="D72" s="117" t="s">
        <v>36</v>
      </c>
      <c r="E72" s="148" t="s">
        <v>196</v>
      </c>
      <c r="F72" s="117" t="s">
        <v>103</v>
      </c>
      <c r="G72" s="226" t="s">
        <v>16</v>
      </c>
      <c r="H72" s="101" t="s">
        <v>17</v>
      </c>
      <c r="I72" s="230">
        <v>910</v>
      </c>
      <c r="J72" s="138">
        <f>'Прил 2'!J32</f>
        <v>0</v>
      </c>
      <c r="K72" s="138">
        <f>'Прил 2'!K32</f>
        <v>0</v>
      </c>
      <c r="L72" s="138">
        <f>'Прил 2'!L32</f>
        <v>0</v>
      </c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29"/>
      <c r="AU72" s="229"/>
      <c r="AV72" s="229"/>
      <c r="AW72" s="229"/>
      <c r="AX72" s="229"/>
      <c r="AY72" s="229"/>
      <c r="AZ72" s="229"/>
      <c r="BA72" s="229"/>
    </row>
    <row r="73" spans="1:53" ht="63">
      <c r="A73" s="96" t="s">
        <v>158</v>
      </c>
      <c r="B73" s="123">
        <v>89</v>
      </c>
      <c r="C73" s="122"/>
      <c r="D73" s="89"/>
      <c r="E73" s="97"/>
      <c r="F73" s="89"/>
      <c r="G73" s="92"/>
      <c r="H73" s="89"/>
      <c r="I73" s="92"/>
      <c r="J73" s="41">
        <f>J74</f>
        <v>898.31957</v>
      </c>
      <c r="K73" s="41">
        <f t="shared" ref="K73:L73" si="21">K74</f>
        <v>222.22447</v>
      </c>
      <c r="L73" s="41">
        <f t="shared" si="21"/>
        <v>252.22936000000001</v>
      </c>
    </row>
    <row r="74" spans="1:53" ht="70.900000000000006" customHeight="1">
      <c r="A74" s="96" t="s">
        <v>159</v>
      </c>
      <c r="B74" s="123">
        <v>89</v>
      </c>
      <c r="C74" s="122" t="s">
        <v>23</v>
      </c>
      <c r="D74" s="89"/>
      <c r="E74" s="97"/>
      <c r="F74" s="89"/>
      <c r="G74" s="92"/>
      <c r="H74" s="89"/>
      <c r="I74" s="92"/>
      <c r="J74" s="41">
        <f>J80+J86+J92+J128+J139+J104+J110+J133+J111+J93+J117</f>
        <v>898.31957</v>
      </c>
      <c r="K74" s="41">
        <f t="shared" ref="K74:L74" si="22">K80+K86+K92+K128+K139+K104+K110+K133+K111+K93+K117</f>
        <v>222.22447</v>
      </c>
      <c r="L74" s="41">
        <f t="shared" si="22"/>
        <v>252.22936000000001</v>
      </c>
    </row>
    <row r="75" spans="1:53" ht="15.75">
      <c r="A75" s="100" t="s">
        <v>58</v>
      </c>
      <c r="B75" s="125">
        <v>89</v>
      </c>
      <c r="C75" s="89">
        <v>1</v>
      </c>
      <c r="D75" s="89" t="s">
        <v>36</v>
      </c>
      <c r="E75" s="97" t="s">
        <v>59</v>
      </c>
      <c r="F75" s="89"/>
      <c r="G75" s="92"/>
      <c r="H75" s="89"/>
      <c r="I75" s="89"/>
      <c r="J75" s="41">
        <f>J78</f>
        <v>85.8</v>
      </c>
      <c r="K75" s="41">
        <f>K78</f>
        <v>55.679999999999993</v>
      </c>
      <c r="L75" s="126">
        <f>L78</f>
        <v>23.4</v>
      </c>
    </row>
    <row r="76" spans="1:53" ht="31.5">
      <c r="A76" s="96" t="s">
        <v>92</v>
      </c>
      <c r="B76" s="125">
        <v>89</v>
      </c>
      <c r="C76" s="89">
        <v>1</v>
      </c>
      <c r="D76" s="89" t="s">
        <v>36</v>
      </c>
      <c r="E76" s="97" t="s">
        <v>59</v>
      </c>
      <c r="F76" s="89" t="s">
        <v>94</v>
      </c>
      <c r="G76" s="92"/>
      <c r="H76" s="89"/>
      <c r="I76" s="89"/>
      <c r="J76" s="41">
        <f>J77</f>
        <v>85.8</v>
      </c>
      <c r="K76" s="41">
        <f t="shared" ref="K76:L76" si="23">K77</f>
        <v>55.679999999999993</v>
      </c>
      <c r="L76" s="41">
        <f t="shared" si="23"/>
        <v>23.4</v>
      </c>
    </row>
    <row r="77" spans="1:53" ht="31.5">
      <c r="A77" s="96" t="s">
        <v>93</v>
      </c>
      <c r="B77" s="125">
        <v>89</v>
      </c>
      <c r="C77" s="89">
        <v>1</v>
      </c>
      <c r="D77" s="89" t="s">
        <v>36</v>
      </c>
      <c r="E77" s="97" t="s">
        <v>59</v>
      </c>
      <c r="F77" s="89" t="s">
        <v>95</v>
      </c>
      <c r="G77" s="92"/>
      <c r="H77" s="89"/>
      <c r="I77" s="89"/>
      <c r="J77" s="41">
        <f>J78</f>
        <v>85.8</v>
      </c>
      <c r="K77" s="41">
        <f t="shared" ref="K77:L77" si="24">K78</f>
        <v>55.679999999999993</v>
      </c>
      <c r="L77" s="41">
        <f t="shared" si="24"/>
        <v>23.4</v>
      </c>
    </row>
    <row r="78" spans="1:53" ht="15.75">
      <c r="A78" s="100" t="s">
        <v>57</v>
      </c>
      <c r="B78" s="125">
        <v>89</v>
      </c>
      <c r="C78" s="89">
        <v>1</v>
      </c>
      <c r="D78" s="89" t="s">
        <v>36</v>
      </c>
      <c r="E78" s="97" t="s">
        <v>59</v>
      </c>
      <c r="F78" s="89" t="s">
        <v>95</v>
      </c>
      <c r="G78" s="92" t="s">
        <v>30</v>
      </c>
      <c r="H78" s="89"/>
      <c r="I78" s="89"/>
      <c r="J78" s="41">
        <f>J79</f>
        <v>85.8</v>
      </c>
      <c r="K78" s="41">
        <f t="shared" ref="K78:L79" si="25">K79</f>
        <v>55.679999999999993</v>
      </c>
      <c r="L78" s="126">
        <f t="shared" si="25"/>
        <v>23.4</v>
      </c>
    </row>
    <row r="79" spans="1:53" ht="15.75">
      <c r="A79" s="100" t="s">
        <v>26</v>
      </c>
      <c r="B79" s="125">
        <v>89</v>
      </c>
      <c r="C79" s="89">
        <v>1</v>
      </c>
      <c r="D79" s="89" t="s">
        <v>36</v>
      </c>
      <c r="E79" s="97" t="s">
        <v>59</v>
      </c>
      <c r="F79" s="89" t="s">
        <v>95</v>
      </c>
      <c r="G79" s="92" t="s">
        <v>30</v>
      </c>
      <c r="H79" s="89" t="s">
        <v>16</v>
      </c>
      <c r="I79" s="89"/>
      <c r="J79" s="41">
        <f>J80</f>
        <v>85.8</v>
      </c>
      <c r="K79" s="41">
        <f t="shared" si="25"/>
        <v>55.679999999999993</v>
      </c>
      <c r="L79" s="126">
        <f t="shared" si="25"/>
        <v>23.4</v>
      </c>
    </row>
    <row r="80" spans="1:53" s="15" customFormat="1" ht="52.15" customHeight="1">
      <c r="A80" s="225" t="s">
        <v>154</v>
      </c>
      <c r="B80" s="151">
        <v>89</v>
      </c>
      <c r="C80" s="117">
        <v>1</v>
      </c>
      <c r="D80" s="117" t="s">
        <v>36</v>
      </c>
      <c r="E80" s="148" t="s">
        <v>59</v>
      </c>
      <c r="F80" s="117" t="s">
        <v>95</v>
      </c>
      <c r="G80" s="230" t="s">
        <v>30</v>
      </c>
      <c r="H80" s="117" t="s">
        <v>16</v>
      </c>
      <c r="I80" s="117">
        <v>910</v>
      </c>
      <c r="J80" s="138">
        <f>'Прил 2'!J100</f>
        <v>85.8</v>
      </c>
      <c r="K80" s="138">
        <f>'Прил 2'!K100</f>
        <v>55.679999999999993</v>
      </c>
      <c r="L80" s="138">
        <f>'Прил 2'!L100</f>
        <v>23.4</v>
      </c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  <c r="AF80" s="229"/>
      <c r="AG80" s="229"/>
      <c r="AH80" s="229"/>
      <c r="AI80" s="229"/>
      <c r="AJ80" s="229"/>
      <c r="AK80" s="229"/>
      <c r="AL80" s="229"/>
      <c r="AM80" s="229"/>
      <c r="AN80" s="229"/>
      <c r="AO80" s="229"/>
      <c r="AP80" s="229"/>
      <c r="AQ80" s="229"/>
      <c r="AR80" s="229"/>
      <c r="AS80" s="229"/>
      <c r="AT80" s="229"/>
      <c r="AU80" s="229"/>
      <c r="AV80" s="229"/>
      <c r="AW80" s="229"/>
      <c r="AX80" s="229"/>
      <c r="AY80" s="229"/>
      <c r="AZ80" s="229"/>
      <c r="BA80" s="229"/>
    </row>
    <row r="81" spans="1:53" ht="52.9" customHeight="1">
      <c r="A81" s="95" t="s">
        <v>160</v>
      </c>
      <c r="B81" s="88">
        <v>89</v>
      </c>
      <c r="C81" s="89" t="s">
        <v>23</v>
      </c>
      <c r="D81" s="89" t="s">
        <v>36</v>
      </c>
      <c r="E81" s="97" t="s">
        <v>45</v>
      </c>
      <c r="F81" s="89"/>
      <c r="G81" s="92"/>
      <c r="H81" s="89"/>
      <c r="I81" s="92"/>
      <c r="J81" s="41">
        <f>J84</f>
        <v>5</v>
      </c>
      <c r="K81" s="41">
        <f>K84</f>
        <v>5</v>
      </c>
      <c r="L81" s="126">
        <f>L84</f>
        <v>5</v>
      </c>
    </row>
    <row r="82" spans="1:53" s="33" customFormat="1" ht="21.6" customHeight="1">
      <c r="A82" s="93" t="s">
        <v>104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105</v>
      </c>
      <c r="G82" s="92"/>
      <c r="H82" s="89"/>
      <c r="I82" s="92"/>
      <c r="J82" s="41">
        <f>J83</f>
        <v>5</v>
      </c>
      <c r="K82" s="41">
        <f t="shared" ref="K82:L82" si="26">K83</f>
        <v>5</v>
      </c>
      <c r="L82" s="41">
        <f t="shared" si="26"/>
        <v>5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</row>
    <row r="83" spans="1:53" s="33" customFormat="1" ht="22.15" customHeight="1">
      <c r="A83" s="95" t="s">
        <v>46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/>
      <c r="H83" s="89"/>
      <c r="I83" s="92"/>
      <c r="J83" s="41">
        <f>J84</f>
        <v>5</v>
      </c>
      <c r="K83" s="41">
        <f t="shared" ref="K83:L83" si="27">K84</f>
        <v>5</v>
      </c>
      <c r="L83" s="41">
        <f t="shared" si="27"/>
        <v>5</v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</row>
    <row r="84" spans="1:53" ht="15.75">
      <c r="A84" s="100" t="s">
        <v>15</v>
      </c>
      <c r="B84" s="88" t="s">
        <v>47</v>
      </c>
      <c r="C84" s="89" t="s">
        <v>23</v>
      </c>
      <c r="D84" s="89" t="s">
        <v>36</v>
      </c>
      <c r="E84" s="97" t="s">
        <v>45</v>
      </c>
      <c r="F84" s="89" t="s">
        <v>48</v>
      </c>
      <c r="G84" s="92" t="s">
        <v>16</v>
      </c>
      <c r="H84" s="89"/>
      <c r="I84" s="92"/>
      <c r="J84" s="41">
        <f>J85</f>
        <v>5</v>
      </c>
      <c r="K84" s="41">
        <f t="shared" ref="K84:L85" si="28">K85</f>
        <v>5</v>
      </c>
      <c r="L84" s="126">
        <f t="shared" si="28"/>
        <v>5</v>
      </c>
    </row>
    <row r="85" spans="1:53" ht="15.75">
      <c r="A85" s="100" t="s">
        <v>65</v>
      </c>
      <c r="B85" s="88" t="s">
        <v>47</v>
      </c>
      <c r="C85" s="89" t="s">
        <v>23</v>
      </c>
      <c r="D85" s="89" t="s">
        <v>36</v>
      </c>
      <c r="E85" s="97" t="s">
        <v>45</v>
      </c>
      <c r="F85" s="89" t="s">
        <v>48</v>
      </c>
      <c r="G85" s="92" t="s">
        <v>16</v>
      </c>
      <c r="H85" s="89" t="s">
        <v>44</v>
      </c>
      <c r="I85" s="89"/>
      <c r="J85" s="41">
        <f>J86</f>
        <v>5</v>
      </c>
      <c r="K85" s="41">
        <f t="shared" si="28"/>
        <v>5</v>
      </c>
      <c r="L85" s="126">
        <f t="shared" si="28"/>
        <v>5</v>
      </c>
    </row>
    <row r="86" spans="1:53" s="15" customFormat="1" ht="47.25">
      <c r="A86" s="225" t="s">
        <v>154</v>
      </c>
      <c r="B86" s="231">
        <v>89</v>
      </c>
      <c r="C86" s="232" t="s">
        <v>23</v>
      </c>
      <c r="D86" s="117" t="s">
        <v>36</v>
      </c>
      <c r="E86" s="148" t="s">
        <v>45</v>
      </c>
      <c r="F86" s="117" t="s">
        <v>48</v>
      </c>
      <c r="G86" s="230" t="s">
        <v>16</v>
      </c>
      <c r="H86" s="117" t="s">
        <v>44</v>
      </c>
      <c r="I86" s="233">
        <v>910</v>
      </c>
      <c r="J86" s="138">
        <f>'Прил 2'!J43</f>
        <v>5</v>
      </c>
      <c r="K86" s="138">
        <f>'Прил 2'!K43</f>
        <v>5</v>
      </c>
      <c r="L86" s="138">
        <f>'Прил 2'!L43</f>
        <v>5</v>
      </c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F86" s="229"/>
      <c r="AG86" s="229"/>
      <c r="AH86" s="229"/>
      <c r="AI86" s="229"/>
      <c r="AJ86" s="229"/>
      <c r="AK86" s="229"/>
      <c r="AL86" s="229"/>
      <c r="AM86" s="229"/>
      <c r="AN86" s="229"/>
      <c r="AO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</row>
    <row r="87" spans="1:53" ht="15.75">
      <c r="A87" s="100" t="s">
        <v>61</v>
      </c>
      <c r="B87" s="125">
        <v>89</v>
      </c>
      <c r="C87" s="89">
        <v>1</v>
      </c>
      <c r="D87" s="89" t="s">
        <v>36</v>
      </c>
      <c r="E87" s="97">
        <v>41240</v>
      </c>
      <c r="F87" s="89"/>
      <c r="G87" s="92"/>
      <c r="H87" s="89"/>
      <c r="I87" s="89"/>
      <c r="J87" s="41">
        <f>J90</f>
        <v>1</v>
      </c>
      <c r="K87" s="41">
        <f>K90</f>
        <v>1</v>
      </c>
      <c r="L87" s="126">
        <f>L90</f>
        <v>1</v>
      </c>
    </row>
    <row r="88" spans="1:53" ht="31.5">
      <c r="A88" s="95" t="s">
        <v>89</v>
      </c>
      <c r="B88" s="125">
        <v>89</v>
      </c>
      <c r="C88" s="89">
        <v>1</v>
      </c>
      <c r="D88" s="89" t="s">
        <v>36</v>
      </c>
      <c r="E88" s="97" t="s">
        <v>66</v>
      </c>
      <c r="F88" s="89" t="s">
        <v>90</v>
      </c>
      <c r="G88" s="92"/>
      <c r="H88" s="89"/>
      <c r="I88" s="89"/>
      <c r="J88" s="41">
        <f>J89</f>
        <v>1</v>
      </c>
      <c r="K88" s="41">
        <f t="shared" ref="K88:L88" si="29">K89</f>
        <v>1</v>
      </c>
      <c r="L88" s="41">
        <f t="shared" si="29"/>
        <v>1</v>
      </c>
    </row>
    <row r="89" spans="1:53" ht="15.75">
      <c r="A89" s="93" t="s">
        <v>62</v>
      </c>
      <c r="B89" s="125">
        <v>89</v>
      </c>
      <c r="C89" s="89">
        <v>1</v>
      </c>
      <c r="D89" s="89" t="s">
        <v>36</v>
      </c>
      <c r="E89" s="97" t="s">
        <v>66</v>
      </c>
      <c r="F89" s="89" t="s">
        <v>153</v>
      </c>
      <c r="G89" s="92"/>
      <c r="H89" s="89"/>
      <c r="I89" s="89"/>
      <c r="J89" s="41">
        <f>J90</f>
        <v>1</v>
      </c>
      <c r="K89" s="41">
        <f t="shared" ref="K89:L89" si="30">K90</f>
        <v>1</v>
      </c>
      <c r="L89" s="41">
        <f t="shared" si="30"/>
        <v>1</v>
      </c>
    </row>
    <row r="90" spans="1:53" ht="31.5">
      <c r="A90" s="100" t="s">
        <v>18</v>
      </c>
      <c r="B90" s="125">
        <v>89</v>
      </c>
      <c r="C90" s="89">
        <v>1</v>
      </c>
      <c r="D90" s="89" t="s">
        <v>36</v>
      </c>
      <c r="E90" s="97" t="s">
        <v>66</v>
      </c>
      <c r="F90" s="89" t="s">
        <v>153</v>
      </c>
      <c r="G90" s="92" t="s">
        <v>31</v>
      </c>
      <c r="H90" s="89"/>
      <c r="I90" s="89"/>
      <c r="J90" s="41">
        <f>J91</f>
        <v>1</v>
      </c>
      <c r="K90" s="41">
        <f t="shared" ref="K90:L91" si="31">K91</f>
        <v>1</v>
      </c>
      <c r="L90" s="126">
        <f t="shared" si="31"/>
        <v>1</v>
      </c>
    </row>
    <row r="91" spans="1:53" ht="31.5">
      <c r="A91" s="100" t="s">
        <v>60</v>
      </c>
      <c r="B91" s="125">
        <v>89</v>
      </c>
      <c r="C91" s="89">
        <v>1</v>
      </c>
      <c r="D91" s="89" t="s">
        <v>36</v>
      </c>
      <c r="E91" s="97" t="s">
        <v>66</v>
      </c>
      <c r="F91" s="89" t="s">
        <v>153</v>
      </c>
      <c r="G91" s="92" t="s">
        <v>31</v>
      </c>
      <c r="H91" s="89" t="s">
        <v>16</v>
      </c>
      <c r="I91" s="89"/>
      <c r="J91" s="41">
        <f>J92</f>
        <v>1</v>
      </c>
      <c r="K91" s="41">
        <f t="shared" si="31"/>
        <v>1</v>
      </c>
      <c r="L91" s="126">
        <f t="shared" si="31"/>
        <v>1</v>
      </c>
    </row>
    <row r="92" spans="1:53" s="15" customFormat="1" ht="47.25">
      <c r="A92" s="225" t="s">
        <v>154</v>
      </c>
      <c r="B92" s="230">
        <v>89</v>
      </c>
      <c r="C92" s="117">
        <v>1</v>
      </c>
      <c r="D92" s="117" t="s">
        <v>36</v>
      </c>
      <c r="E92" s="148" t="s">
        <v>66</v>
      </c>
      <c r="F92" s="117" t="s">
        <v>153</v>
      </c>
      <c r="G92" s="230" t="s">
        <v>31</v>
      </c>
      <c r="H92" s="117" t="s">
        <v>16</v>
      </c>
      <c r="I92" s="117">
        <v>910</v>
      </c>
      <c r="J92" s="138">
        <f>'Прил 2'!J107</f>
        <v>1</v>
      </c>
      <c r="K92" s="138">
        <f>'Прил 2'!K107</f>
        <v>1</v>
      </c>
      <c r="L92" s="138">
        <f>'Прил 2'!L107</f>
        <v>1</v>
      </c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9"/>
      <c r="AH92" s="229"/>
      <c r="AI92" s="229"/>
      <c r="AJ92" s="229"/>
      <c r="AK92" s="229"/>
      <c r="AL92" s="229"/>
      <c r="AM92" s="229"/>
      <c r="AN92" s="229"/>
      <c r="AO92" s="229"/>
      <c r="AP92" s="229"/>
      <c r="AQ92" s="229"/>
      <c r="AR92" s="229"/>
      <c r="AS92" s="229"/>
      <c r="AT92" s="229"/>
      <c r="AU92" s="229"/>
      <c r="AV92" s="229"/>
      <c r="AW92" s="229"/>
      <c r="AX92" s="229"/>
      <c r="AY92" s="229"/>
      <c r="AZ92" s="229"/>
      <c r="BA92" s="229"/>
    </row>
    <row r="93" spans="1:53" ht="15.75">
      <c r="A93" s="93" t="s">
        <v>197</v>
      </c>
      <c r="B93" s="6">
        <v>89</v>
      </c>
      <c r="C93" s="89" t="s">
        <v>23</v>
      </c>
      <c r="D93" s="89" t="s">
        <v>36</v>
      </c>
      <c r="E93" s="89" t="s">
        <v>166</v>
      </c>
      <c r="F93" s="89"/>
      <c r="G93" s="89"/>
      <c r="H93" s="89"/>
      <c r="I93" s="89"/>
      <c r="J93" s="41">
        <f t="shared" ref="J93:L97" si="32">J94</f>
        <v>0</v>
      </c>
      <c r="K93" s="41">
        <f t="shared" si="32"/>
        <v>30.12</v>
      </c>
      <c r="L93" s="41">
        <f t="shared" si="32"/>
        <v>62.4</v>
      </c>
    </row>
    <row r="94" spans="1:53" ht="15.75">
      <c r="A94" s="93" t="s">
        <v>104</v>
      </c>
      <c r="B94" s="196">
        <v>89</v>
      </c>
      <c r="C94" s="89" t="s">
        <v>23</v>
      </c>
      <c r="D94" s="89" t="s">
        <v>36</v>
      </c>
      <c r="E94" s="89" t="s">
        <v>166</v>
      </c>
      <c r="F94" s="89" t="s">
        <v>105</v>
      </c>
      <c r="G94" s="89"/>
      <c r="H94" s="89"/>
      <c r="I94" s="89"/>
      <c r="J94" s="41">
        <f t="shared" si="32"/>
        <v>0</v>
      </c>
      <c r="K94" s="41">
        <f t="shared" si="32"/>
        <v>30.12</v>
      </c>
      <c r="L94" s="41">
        <f t="shared" si="32"/>
        <v>62.4</v>
      </c>
    </row>
    <row r="95" spans="1:53" ht="15.75">
      <c r="A95" s="93" t="s">
        <v>46</v>
      </c>
      <c r="B95" s="196">
        <v>89</v>
      </c>
      <c r="C95" s="89" t="s">
        <v>23</v>
      </c>
      <c r="D95" s="89" t="s">
        <v>36</v>
      </c>
      <c r="E95" s="89" t="s">
        <v>166</v>
      </c>
      <c r="F95" s="89" t="s">
        <v>48</v>
      </c>
      <c r="G95" s="89"/>
      <c r="H95" s="89"/>
      <c r="I95" s="89"/>
      <c r="J95" s="41">
        <f t="shared" si="32"/>
        <v>0</v>
      </c>
      <c r="K95" s="41">
        <f t="shared" si="32"/>
        <v>30.12</v>
      </c>
      <c r="L95" s="41">
        <f t="shared" si="32"/>
        <v>62.4</v>
      </c>
    </row>
    <row r="96" spans="1:53" ht="15.75">
      <c r="A96" s="93" t="s">
        <v>197</v>
      </c>
      <c r="B96" s="196">
        <v>89</v>
      </c>
      <c r="C96" s="89" t="s">
        <v>23</v>
      </c>
      <c r="D96" s="89" t="s">
        <v>36</v>
      </c>
      <c r="E96" s="89" t="s">
        <v>166</v>
      </c>
      <c r="F96" s="89" t="s">
        <v>48</v>
      </c>
      <c r="G96" s="89" t="s">
        <v>165</v>
      </c>
      <c r="H96" s="89"/>
      <c r="I96" s="89"/>
      <c r="J96" s="41">
        <f t="shared" si="32"/>
        <v>0</v>
      </c>
      <c r="K96" s="41">
        <f t="shared" si="32"/>
        <v>30.12</v>
      </c>
      <c r="L96" s="41">
        <f t="shared" si="32"/>
        <v>62.4</v>
      </c>
    </row>
    <row r="97" spans="1:53" ht="15.75">
      <c r="A97" s="93" t="s">
        <v>197</v>
      </c>
      <c r="B97" s="196">
        <v>89</v>
      </c>
      <c r="C97" s="89" t="s">
        <v>23</v>
      </c>
      <c r="D97" s="89" t="s">
        <v>36</v>
      </c>
      <c r="E97" s="89" t="s">
        <v>166</v>
      </c>
      <c r="F97" s="89" t="s">
        <v>48</v>
      </c>
      <c r="G97" s="89" t="s">
        <v>165</v>
      </c>
      <c r="H97" s="89" t="s">
        <v>165</v>
      </c>
      <c r="I97" s="89"/>
      <c r="J97" s="41">
        <f t="shared" si="32"/>
        <v>0</v>
      </c>
      <c r="K97" s="41">
        <f t="shared" si="32"/>
        <v>30.12</v>
      </c>
      <c r="L97" s="41">
        <f t="shared" si="32"/>
        <v>62.4</v>
      </c>
    </row>
    <row r="98" spans="1:53" s="15" customFormat="1" ht="47.25">
      <c r="A98" s="225" t="s">
        <v>154</v>
      </c>
      <c r="B98" s="221">
        <v>89</v>
      </c>
      <c r="C98" s="117" t="s">
        <v>23</v>
      </c>
      <c r="D98" s="117" t="s">
        <v>36</v>
      </c>
      <c r="E98" s="117" t="s">
        <v>166</v>
      </c>
      <c r="F98" s="117" t="s">
        <v>48</v>
      </c>
      <c r="G98" s="117" t="s">
        <v>165</v>
      </c>
      <c r="H98" s="117" t="s">
        <v>165</v>
      </c>
      <c r="I98" s="117" t="s">
        <v>164</v>
      </c>
      <c r="J98" s="138"/>
      <c r="K98" s="138">
        <f>'Прил 2'!K114</f>
        <v>30.12</v>
      </c>
      <c r="L98" s="138">
        <f>'Прил 2'!L114</f>
        <v>62.4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ht="15.75">
      <c r="A99" s="95" t="s">
        <v>56</v>
      </c>
      <c r="B99" s="6" t="s">
        <v>47</v>
      </c>
      <c r="C99" s="120">
        <v>0</v>
      </c>
      <c r="D99" s="89" t="s">
        <v>36</v>
      </c>
      <c r="E99" s="124">
        <v>43010</v>
      </c>
      <c r="F99" s="120"/>
      <c r="G99" s="173"/>
      <c r="H99" s="122"/>
      <c r="I99" s="122"/>
      <c r="J99" s="41">
        <f>J102</f>
        <v>80</v>
      </c>
      <c r="K99" s="41">
        <f>K102</f>
        <v>50</v>
      </c>
      <c r="L99" s="126">
        <f>L102</f>
        <v>80</v>
      </c>
    </row>
    <row r="100" spans="1:53" ht="31.5" customHeight="1">
      <c r="A100" s="95" t="s">
        <v>97</v>
      </c>
      <c r="B100" s="6" t="s">
        <v>47</v>
      </c>
      <c r="C100" s="120">
        <v>0</v>
      </c>
      <c r="D100" s="89" t="s">
        <v>36</v>
      </c>
      <c r="E100" s="124">
        <v>43010</v>
      </c>
      <c r="F100" s="120">
        <v>200</v>
      </c>
      <c r="G100" s="173"/>
      <c r="H100" s="122"/>
      <c r="I100" s="122"/>
      <c r="J100" s="41">
        <f>J101</f>
        <v>80</v>
      </c>
      <c r="K100" s="41">
        <f t="shared" ref="K100:L100" si="33">K101</f>
        <v>50</v>
      </c>
      <c r="L100" s="41">
        <f t="shared" si="33"/>
        <v>80</v>
      </c>
    </row>
    <row r="101" spans="1:53" ht="15.75">
      <c r="A101" s="95" t="s">
        <v>41</v>
      </c>
      <c r="B101" s="6" t="s">
        <v>47</v>
      </c>
      <c r="C101" s="120">
        <v>0</v>
      </c>
      <c r="D101" s="89" t="s">
        <v>36</v>
      </c>
      <c r="E101" s="124">
        <v>43010</v>
      </c>
      <c r="F101" s="120">
        <v>240</v>
      </c>
      <c r="G101" s="173"/>
      <c r="H101" s="122"/>
      <c r="I101" s="122"/>
      <c r="J101" s="41">
        <f>J102</f>
        <v>80</v>
      </c>
      <c r="K101" s="41">
        <f t="shared" ref="K101:L101" si="34">K102</f>
        <v>50</v>
      </c>
      <c r="L101" s="41">
        <f t="shared" si="34"/>
        <v>80</v>
      </c>
    </row>
    <row r="102" spans="1:53" ht="15.75">
      <c r="A102" s="100" t="s">
        <v>54</v>
      </c>
      <c r="B102" s="6" t="s">
        <v>47</v>
      </c>
      <c r="C102" s="120">
        <v>0</v>
      </c>
      <c r="D102" s="89" t="s">
        <v>36</v>
      </c>
      <c r="E102" s="124">
        <v>43010</v>
      </c>
      <c r="F102" s="120">
        <v>240</v>
      </c>
      <c r="G102" s="173" t="s">
        <v>19</v>
      </c>
      <c r="H102" s="122"/>
      <c r="I102" s="122"/>
      <c r="J102" s="41">
        <f>J103</f>
        <v>80</v>
      </c>
      <c r="K102" s="41">
        <f t="shared" ref="K102:L103" si="35">K103</f>
        <v>50</v>
      </c>
      <c r="L102" s="126">
        <f t="shared" si="35"/>
        <v>80</v>
      </c>
    </row>
    <row r="103" spans="1:53" ht="15.75">
      <c r="A103" s="119" t="s">
        <v>55</v>
      </c>
      <c r="B103" s="6" t="s">
        <v>47</v>
      </c>
      <c r="C103" s="120">
        <v>0</v>
      </c>
      <c r="D103" s="89" t="s">
        <v>36</v>
      </c>
      <c r="E103" s="124">
        <v>43010</v>
      </c>
      <c r="F103" s="120">
        <v>240</v>
      </c>
      <c r="G103" s="173" t="s">
        <v>19</v>
      </c>
      <c r="H103" s="122" t="s">
        <v>28</v>
      </c>
      <c r="I103" s="122"/>
      <c r="J103" s="41">
        <f>J104</f>
        <v>80</v>
      </c>
      <c r="K103" s="41">
        <f t="shared" si="35"/>
        <v>50</v>
      </c>
      <c r="L103" s="126">
        <f t="shared" si="35"/>
        <v>80</v>
      </c>
    </row>
    <row r="104" spans="1:53" s="15" customFormat="1" ht="47.25">
      <c r="A104" s="225" t="s">
        <v>154</v>
      </c>
      <c r="B104" s="101" t="s">
        <v>47</v>
      </c>
      <c r="C104" s="233">
        <v>0</v>
      </c>
      <c r="D104" s="117" t="s">
        <v>36</v>
      </c>
      <c r="E104" s="234">
        <v>43010</v>
      </c>
      <c r="F104" s="233">
        <v>240</v>
      </c>
      <c r="G104" s="235" t="s">
        <v>19</v>
      </c>
      <c r="H104" s="232" t="s">
        <v>28</v>
      </c>
      <c r="I104" s="232">
        <v>910</v>
      </c>
      <c r="J104" s="138">
        <f>'Прил 2'!J90</f>
        <v>80</v>
      </c>
      <c r="K104" s="138">
        <f>'Прил 2'!K90</f>
        <v>50</v>
      </c>
      <c r="L104" s="138">
        <f>'Прил 2'!L90</f>
        <v>80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ht="15.75">
      <c r="A105" s="95" t="s">
        <v>138</v>
      </c>
      <c r="B105" s="6" t="s">
        <v>47</v>
      </c>
      <c r="C105" s="120">
        <v>0</v>
      </c>
      <c r="D105" s="89" t="s">
        <v>36</v>
      </c>
      <c r="E105" s="124">
        <v>43040</v>
      </c>
      <c r="F105" s="120"/>
      <c r="G105" s="121"/>
      <c r="H105" s="122"/>
      <c r="I105" s="122"/>
      <c r="J105" s="41">
        <f>J108</f>
        <v>96.119569999999996</v>
      </c>
      <c r="K105" s="41">
        <f>K108</f>
        <v>50.024470000000001</v>
      </c>
      <c r="L105" s="126">
        <f>L108</f>
        <v>50.029359999999997</v>
      </c>
    </row>
    <row r="106" spans="1:53" ht="36" customHeight="1">
      <c r="A106" s="95" t="s">
        <v>97</v>
      </c>
      <c r="B106" s="6" t="s">
        <v>47</v>
      </c>
      <c r="C106" s="120">
        <v>0</v>
      </c>
      <c r="D106" s="89" t="s">
        <v>36</v>
      </c>
      <c r="E106" s="124">
        <v>43040</v>
      </c>
      <c r="F106" s="120">
        <v>200</v>
      </c>
      <c r="G106" s="121"/>
      <c r="H106" s="122"/>
      <c r="I106" s="122"/>
      <c r="J106" s="41">
        <f>J107</f>
        <v>96.119569999999996</v>
      </c>
      <c r="K106" s="41">
        <f t="shared" ref="K106:L106" si="36">K107</f>
        <v>50.024470000000001</v>
      </c>
      <c r="L106" s="41">
        <f t="shared" si="36"/>
        <v>50.029359999999997</v>
      </c>
    </row>
    <row r="107" spans="1:53" ht="15.75">
      <c r="A107" s="95" t="s">
        <v>41</v>
      </c>
      <c r="B107" s="6" t="s">
        <v>47</v>
      </c>
      <c r="C107" s="120">
        <v>0</v>
      </c>
      <c r="D107" s="89" t="s">
        <v>36</v>
      </c>
      <c r="E107" s="124">
        <v>43040</v>
      </c>
      <c r="F107" s="120">
        <v>240</v>
      </c>
      <c r="G107" s="121"/>
      <c r="H107" s="122"/>
      <c r="I107" s="122"/>
      <c r="J107" s="41">
        <f>J108</f>
        <v>96.119569999999996</v>
      </c>
      <c r="K107" s="41">
        <f t="shared" ref="K107:L107" si="37">K108</f>
        <v>50.024470000000001</v>
      </c>
      <c r="L107" s="41">
        <f t="shared" si="37"/>
        <v>50.029359999999997</v>
      </c>
    </row>
    <row r="108" spans="1:53" ht="15.75">
      <c r="A108" s="100" t="s">
        <v>54</v>
      </c>
      <c r="B108" s="6" t="s">
        <v>47</v>
      </c>
      <c r="C108" s="120">
        <v>0</v>
      </c>
      <c r="D108" s="89" t="s">
        <v>36</v>
      </c>
      <c r="E108" s="124">
        <v>43040</v>
      </c>
      <c r="F108" s="120">
        <v>240</v>
      </c>
      <c r="G108" s="92" t="s">
        <v>19</v>
      </c>
      <c r="H108" s="122"/>
      <c r="I108" s="122"/>
      <c r="J108" s="41">
        <f>J109</f>
        <v>96.119569999999996</v>
      </c>
      <c r="K108" s="41">
        <f t="shared" ref="K108:L109" si="38">K109</f>
        <v>50.024470000000001</v>
      </c>
      <c r="L108" s="126">
        <f t="shared" si="38"/>
        <v>50.029359999999997</v>
      </c>
    </row>
    <row r="109" spans="1:53" ht="15.75">
      <c r="A109" s="119" t="s">
        <v>55</v>
      </c>
      <c r="B109" s="6" t="s">
        <v>47</v>
      </c>
      <c r="C109" s="120">
        <v>0</v>
      </c>
      <c r="D109" s="89" t="s">
        <v>36</v>
      </c>
      <c r="E109" s="124">
        <v>43040</v>
      </c>
      <c r="F109" s="120">
        <v>240</v>
      </c>
      <c r="G109" s="92" t="s">
        <v>19</v>
      </c>
      <c r="H109" s="122" t="s">
        <v>28</v>
      </c>
      <c r="I109" s="122"/>
      <c r="J109" s="41">
        <f>J110</f>
        <v>96.119569999999996</v>
      </c>
      <c r="K109" s="41">
        <f t="shared" si="38"/>
        <v>50.024470000000001</v>
      </c>
      <c r="L109" s="126">
        <f t="shared" si="38"/>
        <v>50.029359999999997</v>
      </c>
    </row>
    <row r="110" spans="1:53" s="15" customFormat="1" ht="55.5" customHeight="1">
      <c r="A110" s="225" t="s">
        <v>154</v>
      </c>
      <c r="B110" s="101" t="s">
        <v>47</v>
      </c>
      <c r="C110" s="233">
        <v>0</v>
      </c>
      <c r="D110" s="117" t="s">
        <v>36</v>
      </c>
      <c r="E110" s="234">
        <v>43040</v>
      </c>
      <c r="F110" s="233">
        <v>240</v>
      </c>
      <c r="G110" s="230" t="s">
        <v>19</v>
      </c>
      <c r="H110" s="232" t="s">
        <v>28</v>
      </c>
      <c r="I110" s="232">
        <v>910</v>
      </c>
      <c r="J110" s="138">
        <f>'Прил 2'!J93</f>
        <v>96.119569999999996</v>
      </c>
      <c r="K110" s="138">
        <f>'Прил 2'!K93</f>
        <v>50.024470000000001</v>
      </c>
      <c r="L110" s="138">
        <f>'Прил 2'!L93</f>
        <v>50.029359999999997</v>
      </c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F110" s="229"/>
      <c r="AG110" s="229"/>
      <c r="AH110" s="229"/>
      <c r="AI110" s="229"/>
      <c r="AJ110" s="229"/>
      <c r="AK110" s="229"/>
      <c r="AL110" s="229"/>
      <c r="AM110" s="229"/>
      <c r="AN110" s="229"/>
      <c r="AO110" s="229"/>
      <c r="AP110" s="229"/>
      <c r="AQ110" s="229"/>
      <c r="AR110" s="229"/>
      <c r="AS110" s="229"/>
      <c r="AT110" s="229"/>
      <c r="AU110" s="229"/>
      <c r="AV110" s="229"/>
      <c r="AW110" s="229"/>
      <c r="AX110" s="229"/>
      <c r="AY110" s="229"/>
      <c r="AZ110" s="229"/>
      <c r="BA110" s="229"/>
    </row>
    <row r="111" spans="1:53" s="15" customFormat="1" ht="99" customHeight="1">
      <c r="A111" s="119" t="s">
        <v>222</v>
      </c>
      <c r="B111" s="91">
        <v>89</v>
      </c>
      <c r="C111" s="6">
        <v>1</v>
      </c>
      <c r="D111" s="6" t="s">
        <v>36</v>
      </c>
      <c r="E111" s="90" t="s">
        <v>200</v>
      </c>
      <c r="F111" s="6"/>
      <c r="G111" s="92"/>
      <c r="H111" s="89"/>
      <c r="I111" s="89"/>
      <c r="J111" s="41">
        <f>J112</f>
        <v>30</v>
      </c>
      <c r="K111" s="41">
        <f t="shared" ref="K111:L115" si="39">K112</f>
        <v>30</v>
      </c>
      <c r="L111" s="41">
        <f t="shared" si="39"/>
        <v>30</v>
      </c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29"/>
      <c r="AT111" s="229"/>
      <c r="AU111" s="229"/>
      <c r="AV111" s="229"/>
      <c r="AW111" s="229"/>
      <c r="AX111" s="229"/>
      <c r="AY111" s="229"/>
      <c r="AZ111" s="229"/>
      <c r="BA111" s="229"/>
    </row>
    <row r="112" spans="1:53" s="15" customFormat="1" ht="34.5" customHeight="1">
      <c r="A112" s="95" t="s">
        <v>97</v>
      </c>
      <c r="B112" s="91">
        <v>89</v>
      </c>
      <c r="C112" s="6">
        <v>1</v>
      </c>
      <c r="D112" s="6" t="s">
        <v>36</v>
      </c>
      <c r="E112" s="90" t="s">
        <v>200</v>
      </c>
      <c r="F112" s="6" t="s">
        <v>98</v>
      </c>
      <c r="G112" s="92"/>
      <c r="H112" s="89"/>
      <c r="I112" s="89"/>
      <c r="J112" s="41">
        <f>J113</f>
        <v>30</v>
      </c>
      <c r="K112" s="41">
        <f t="shared" si="39"/>
        <v>30</v>
      </c>
      <c r="L112" s="41">
        <f t="shared" si="39"/>
        <v>30</v>
      </c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F112" s="229"/>
      <c r="AG112" s="229"/>
      <c r="AH112" s="229"/>
      <c r="AI112" s="229"/>
      <c r="AJ112" s="229"/>
      <c r="AK112" s="229"/>
      <c r="AL112" s="229"/>
      <c r="AM112" s="229"/>
      <c r="AN112" s="229"/>
      <c r="AO112" s="229"/>
      <c r="AP112" s="229"/>
      <c r="AQ112" s="229"/>
      <c r="AR112" s="229"/>
      <c r="AS112" s="229"/>
      <c r="AT112" s="229"/>
      <c r="AU112" s="229"/>
      <c r="AV112" s="229"/>
      <c r="AW112" s="229"/>
      <c r="AX112" s="229"/>
      <c r="AY112" s="229"/>
      <c r="AZ112" s="229"/>
      <c r="BA112" s="229"/>
    </row>
    <row r="113" spans="1:53" s="15" customFormat="1" ht="21" customHeight="1">
      <c r="A113" s="95" t="s">
        <v>41</v>
      </c>
      <c r="B113" s="91">
        <v>89</v>
      </c>
      <c r="C113" s="6">
        <v>1</v>
      </c>
      <c r="D113" s="6" t="s">
        <v>36</v>
      </c>
      <c r="E113" s="90" t="s">
        <v>200</v>
      </c>
      <c r="F113" s="6" t="s">
        <v>99</v>
      </c>
      <c r="G113" s="92"/>
      <c r="H113" s="89"/>
      <c r="I113" s="89"/>
      <c r="J113" s="41">
        <f>J114</f>
        <v>30</v>
      </c>
      <c r="K113" s="41">
        <f t="shared" si="39"/>
        <v>30</v>
      </c>
      <c r="L113" s="41">
        <f t="shared" si="39"/>
        <v>30</v>
      </c>
      <c r="M113" s="229"/>
      <c r="N113" s="229"/>
      <c r="O113" s="229"/>
      <c r="P113" s="229"/>
      <c r="Q113" s="229"/>
      <c r="R113" s="229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F113" s="229"/>
      <c r="AG113" s="229"/>
      <c r="AH113" s="229"/>
      <c r="AI113" s="229"/>
      <c r="AJ113" s="229"/>
      <c r="AK113" s="229"/>
      <c r="AL113" s="229"/>
      <c r="AM113" s="229"/>
      <c r="AN113" s="229"/>
      <c r="AO113" s="229"/>
      <c r="AP113" s="229"/>
      <c r="AQ113" s="229"/>
      <c r="AR113" s="229"/>
      <c r="AS113" s="229"/>
      <c r="AT113" s="229"/>
      <c r="AU113" s="229"/>
      <c r="AV113" s="229"/>
      <c r="AW113" s="229"/>
      <c r="AX113" s="229"/>
      <c r="AY113" s="229"/>
      <c r="AZ113" s="229"/>
      <c r="BA113" s="229"/>
    </row>
    <row r="114" spans="1:53" s="15" customFormat="1" ht="17.25" customHeight="1">
      <c r="A114" s="100" t="s">
        <v>20</v>
      </c>
      <c r="B114" s="91">
        <v>89</v>
      </c>
      <c r="C114" s="6">
        <v>1</v>
      </c>
      <c r="D114" s="6" t="s">
        <v>36</v>
      </c>
      <c r="E114" s="90" t="s">
        <v>200</v>
      </c>
      <c r="F114" s="6" t="s">
        <v>99</v>
      </c>
      <c r="G114" s="92" t="s">
        <v>19</v>
      </c>
      <c r="H114" s="89"/>
      <c r="I114" s="89"/>
      <c r="J114" s="41">
        <f>J115</f>
        <v>30</v>
      </c>
      <c r="K114" s="41">
        <f t="shared" si="39"/>
        <v>30</v>
      </c>
      <c r="L114" s="41">
        <f t="shared" si="39"/>
        <v>30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s="15" customFormat="1" ht="17.25" customHeight="1">
      <c r="A115" s="100" t="s">
        <v>54</v>
      </c>
      <c r="B115" s="91">
        <v>89</v>
      </c>
      <c r="C115" s="6">
        <v>1</v>
      </c>
      <c r="D115" s="6" t="s">
        <v>36</v>
      </c>
      <c r="E115" s="90" t="s">
        <v>200</v>
      </c>
      <c r="F115" s="6" t="s">
        <v>99</v>
      </c>
      <c r="G115" s="92" t="s">
        <v>19</v>
      </c>
      <c r="H115" s="89" t="s">
        <v>27</v>
      </c>
      <c r="I115" s="89"/>
      <c r="J115" s="41">
        <f>J116</f>
        <v>30</v>
      </c>
      <c r="K115" s="41">
        <f t="shared" si="39"/>
        <v>30</v>
      </c>
      <c r="L115" s="41">
        <f t="shared" si="39"/>
        <v>30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s="15" customFormat="1" ht="48.75" customHeight="1">
      <c r="A116" s="225" t="s">
        <v>154</v>
      </c>
      <c r="B116" s="226">
        <v>89</v>
      </c>
      <c r="C116" s="101">
        <v>1</v>
      </c>
      <c r="D116" s="101" t="s">
        <v>36</v>
      </c>
      <c r="E116" s="102" t="s">
        <v>200</v>
      </c>
      <c r="F116" s="101" t="s">
        <v>99</v>
      </c>
      <c r="G116" s="230" t="s">
        <v>19</v>
      </c>
      <c r="H116" s="117" t="s">
        <v>27</v>
      </c>
      <c r="I116" s="117">
        <v>910</v>
      </c>
      <c r="J116" s="138">
        <f>'Прил 2'!J84</f>
        <v>30</v>
      </c>
      <c r="K116" s="138">
        <f>'Прил 2'!K84</f>
        <v>30</v>
      </c>
      <c r="L116" s="138">
        <f>'Прил 2'!L84</f>
        <v>30</v>
      </c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</row>
    <row r="117" spans="1:53" s="15" customFormat="1" ht="129.75" customHeight="1">
      <c r="A117" s="149" t="s">
        <v>228</v>
      </c>
      <c r="B117" s="91" t="s">
        <v>47</v>
      </c>
      <c r="C117" s="120">
        <v>1</v>
      </c>
      <c r="D117" s="89" t="s">
        <v>36</v>
      </c>
      <c r="E117" s="124">
        <v>44107</v>
      </c>
      <c r="F117" s="120"/>
      <c r="G117" s="92"/>
      <c r="H117" s="122"/>
      <c r="I117" s="117"/>
      <c r="J117" s="41">
        <f>J118</f>
        <v>600</v>
      </c>
      <c r="K117" s="41">
        <f t="shared" ref="K117:L121" si="40">K118</f>
        <v>0</v>
      </c>
      <c r="L117" s="41">
        <f t="shared" si="40"/>
        <v>0</v>
      </c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</row>
    <row r="118" spans="1:53" s="15" customFormat="1" ht="37.5" customHeight="1">
      <c r="A118" s="95" t="s">
        <v>97</v>
      </c>
      <c r="B118" s="91" t="s">
        <v>47</v>
      </c>
      <c r="C118" s="120">
        <v>1</v>
      </c>
      <c r="D118" s="89" t="s">
        <v>36</v>
      </c>
      <c r="E118" s="124">
        <v>44107</v>
      </c>
      <c r="F118" s="120">
        <v>200</v>
      </c>
      <c r="G118" s="92"/>
      <c r="H118" s="122"/>
      <c r="I118" s="117"/>
      <c r="J118" s="41">
        <f>J119</f>
        <v>600</v>
      </c>
      <c r="K118" s="41">
        <f t="shared" si="40"/>
        <v>0</v>
      </c>
      <c r="L118" s="41">
        <f t="shared" si="40"/>
        <v>0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s="15" customFormat="1" ht="23.25" customHeight="1">
      <c r="A119" s="95" t="s">
        <v>41</v>
      </c>
      <c r="B119" s="91" t="s">
        <v>47</v>
      </c>
      <c r="C119" s="120">
        <v>1</v>
      </c>
      <c r="D119" s="89" t="s">
        <v>36</v>
      </c>
      <c r="E119" s="124">
        <v>44107</v>
      </c>
      <c r="F119" s="120">
        <v>240</v>
      </c>
      <c r="G119" s="92"/>
      <c r="H119" s="122"/>
      <c r="I119" s="117"/>
      <c r="J119" s="41">
        <f>J120</f>
        <v>600</v>
      </c>
      <c r="K119" s="41">
        <f t="shared" si="40"/>
        <v>0</v>
      </c>
      <c r="L119" s="41">
        <f t="shared" si="40"/>
        <v>0</v>
      </c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29"/>
      <c r="AT119" s="229"/>
      <c r="AU119" s="229"/>
      <c r="AV119" s="229"/>
      <c r="AW119" s="229"/>
      <c r="AX119" s="229"/>
      <c r="AY119" s="229"/>
      <c r="AZ119" s="229"/>
      <c r="BA119" s="229"/>
    </row>
    <row r="120" spans="1:53" s="15" customFormat="1" ht="18" customHeight="1">
      <c r="A120" s="271" t="s">
        <v>52</v>
      </c>
      <c r="B120" s="91" t="s">
        <v>47</v>
      </c>
      <c r="C120" s="120">
        <v>1</v>
      </c>
      <c r="D120" s="89" t="s">
        <v>36</v>
      </c>
      <c r="E120" s="124">
        <v>44107</v>
      </c>
      <c r="F120" s="120">
        <v>240</v>
      </c>
      <c r="G120" s="92" t="s">
        <v>17</v>
      </c>
      <c r="H120" s="122"/>
      <c r="I120" s="117"/>
      <c r="J120" s="41">
        <f>J121</f>
        <v>600</v>
      </c>
      <c r="K120" s="41">
        <f t="shared" si="40"/>
        <v>0</v>
      </c>
      <c r="L120" s="41">
        <f t="shared" si="40"/>
        <v>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23.25" customHeight="1">
      <c r="A121" s="271" t="s">
        <v>227</v>
      </c>
      <c r="B121" s="91" t="s">
        <v>47</v>
      </c>
      <c r="C121" s="120">
        <v>1</v>
      </c>
      <c r="D121" s="89" t="s">
        <v>36</v>
      </c>
      <c r="E121" s="124">
        <v>44107</v>
      </c>
      <c r="F121" s="120">
        <v>240</v>
      </c>
      <c r="G121" s="92" t="s">
        <v>17</v>
      </c>
      <c r="H121" s="122" t="s">
        <v>137</v>
      </c>
      <c r="I121" s="117"/>
      <c r="J121" s="41">
        <f>J122</f>
        <v>600</v>
      </c>
      <c r="K121" s="41">
        <f t="shared" si="40"/>
        <v>0</v>
      </c>
      <c r="L121" s="41">
        <f t="shared" si="40"/>
        <v>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49.5" customHeight="1">
      <c r="A122" s="225" t="s">
        <v>154</v>
      </c>
      <c r="B122" s="101">
        <v>89</v>
      </c>
      <c r="C122" s="101">
        <v>1</v>
      </c>
      <c r="D122" s="101" t="s">
        <v>36</v>
      </c>
      <c r="E122" s="101" t="s">
        <v>229</v>
      </c>
      <c r="F122" s="101" t="s">
        <v>99</v>
      </c>
      <c r="G122" s="117" t="s">
        <v>17</v>
      </c>
      <c r="H122" s="117" t="s">
        <v>137</v>
      </c>
      <c r="I122" s="117" t="s">
        <v>164</v>
      </c>
      <c r="J122" s="138">
        <f>'Прил 2'!J77</f>
        <v>600</v>
      </c>
      <c r="K122" s="138">
        <f>'Прил 2'!K77</f>
        <v>0</v>
      </c>
      <c r="L122" s="138">
        <f>'Прил 2'!L77</f>
        <v>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ht="18.75" hidden="1" customHeight="1">
      <c r="A123" s="154" t="s">
        <v>167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/>
      <c r="G123" s="92"/>
      <c r="H123" s="89"/>
      <c r="I123" s="120"/>
      <c r="J123" s="41">
        <f>J126+J129</f>
        <v>0</v>
      </c>
      <c r="K123" s="41">
        <f t="shared" ref="K123:L123" si="41">K126+K129</f>
        <v>0</v>
      </c>
      <c r="L123" s="41">
        <f t="shared" si="41"/>
        <v>0</v>
      </c>
    </row>
    <row r="124" spans="1:53" ht="90" hidden="1" customHeight="1">
      <c r="A124" s="103" t="s">
        <v>100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102</v>
      </c>
      <c r="G124" s="92"/>
      <c r="H124" s="89"/>
      <c r="I124" s="120"/>
      <c r="J124" s="41">
        <f>J125</f>
        <v>0</v>
      </c>
      <c r="K124" s="41">
        <f t="shared" ref="K124:L124" si="42">K125</f>
        <v>0</v>
      </c>
      <c r="L124" s="41">
        <f t="shared" si="42"/>
        <v>0</v>
      </c>
    </row>
    <row r="125" spans="1:53" ht="33.75" hidden="1" customHeight="1">
      <c r="A125" s="103" t="s">
        <v>101</v>
      </c>
      <c r="B125" s="123">
        <v>89</v>
      </c>
      <c r="C125" s="122" t="s">
        <v>23</v>
      </c>
      <c r="D125" s="89" t="s">
        <v>36</v>
      </c>
      <c r="E125" s="97" t="s">
        <v>51</v>
      </c>
      <c r="F125" s="89" t="s">
        <v>103</v>
      </c>
      <c r="G125" s="92"/>
      <c r="H125" s="89"/>
      <c r="I125" s="120"/>
      <c r="J125" s="41">
        <f>J126</f>
        <v>0</v>
      </c>
      <c r="K125" s="41">
        <f t="shared" ref="K125:L125" si="43">K126</f>
        <v>0</v>
      </c>
      <c r="L125" s="41">
        <f t="shared" si="43"/>
        <v>0</v>
      </c>
    </row>
    <row r="126" spans="1:53" ht="16.5" hidden="1" customHeight="1">
      <c r="A126" s="100" t="s">
        <v>49</v>
      </c>
      <c r="B126" s="123">
        <v>89</v>
      </c>
      <c r="C126" s="122" t="s">
        <v>23</v>
      </c>
      <c r="D126" s="89" t="s">
        <v>36</v>
      </c>
      <c r="E126" s="97" t="s">
        <v>51</v>
      </c>
      <c r="F126" s="89" t="s">
        <v>103</v>
      </c>
      <c r="G126" s="92" t="s">
        <v>27</v>
      </c>
      <c r="H126" s="89"/>
      <c r="I126" s="120"/>
      <c r="J126" s="41">
        <f>J127</f>
        <v>0</v>
      </c>
      <c r="K126" s="41">
        <f t="shared" ref="K126:L127" si="44">K127</f>
        <v>0</v>
      </c>
      <c r="L126" s="126">
        <f t="shared" si="44"/>
        <v>0</v>
      </c>
    </row>
    <row r="127" spans="1:53" ht="18.75" hidden="1" customHeight="1">
      <c r="A127" s="100" t="s">
        <v>50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 t="s">
        <v>103</v>
      </c>
      <c r="G127" s="92" t="s">
        <v>27</v>
      </c>
      <c r="H127" s="89" t="s">
        <v>28</v>
      </c>
      <c r="I127" s="120"/>
      <c r="J127" s="41">
        <f>J128</f>
        <v>0</v>
      </c>
      <c r="K127" s="41">
        <f t="shared" si="44"/>
        <v>0</v>
      </c>
      <c r="L127" s="126">
        <f t="shared" si="44"/>
        <v>0</v>
      </c>
    </row>
    <row r="128" spans="1:53" s="15" customFormat="1" ht="48.75" hidden="1" customHeight="1">
      <c r="A128" s="225" t="s">
        <v>154</v>
      </c>
      <c r="B128" s="230">
        <v>89</v>
      </c>
      <c r="C128" s="117">
        <v>1</v>
      </c>
      <c r="D128" s="117" t="s">
        <v>36</v>
      </c>
      <c r="E128" s="148" t="s">
        <v>51</v>
      </c>
      <c r="F128" s="117" t="s">
        <v>103</v>
      </c>
      <c r="G128" s="230" t="s">
        <v>27</v>
      </c>
      <c r="H128" s="117" t="s">
        <v>28</v>
      </c>
      <c r="I128" s="117">
        <v>910</v>
      </c>
      <c r="J128" s="138">
        <f>'Прил 2'!J59</f>
        <v>0</v>
      </c>
      <c r="K128" s="138">
        <f>'Прил 2'!K59</f>
        <v>0</v>
      </c>
      <c r="L128" s="138">
        <f>'Прил 2'!L59</f>
        <v>0</v>
      </c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F128" s="229"/>
      <c r="AG128" s="229"/>
      <c r="AH128" s="229"/>
      <c r="AI128" s="229"/>
      <c r="AJ128" s="229"/>
      <c r="AK128" s="229"/>
      <c r="AL128" s="229"/>
      <c r="AM128" s="229"/>
      <c r="AN128" s="229"/>
      <c r="AO128" s="229"/>
      <c r="AP128" s="229"/>
      <c r="AQ128" s="229"/>
      <c r="AR128" s="229"/>
      <c r="AS128" s="229"/>
      <c r="AT128" s="229"/>
      <c r="AU128" s="229"/>
      <c r="AV128" s="229"/>
      <c r="AW128" s="229"/>
      <c r="AX128" s="229"/>
      <c r="AY128" s="229"/>
      <c r="AZ128" s="229"/>
      <c r="BA128" s="229"/>
    </row>
    <row r="129" spans="1:53" ht="84" hidden="1" customHeight="1">
      <c r="A129" s="103" t="s">
        <v>100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98</v>
      </c>
      <c r="G129" s="92"/>
      <c r="H129" s="89"/>
      <c r="I129" s="120"/>
      <c r="J129" s="41">
        <f>J130</f>
        <v>0</v>
      </c>
      <c r="K129" s="41">
        <f t="shared" ref="K129:L132" si="45">K130</f>
        <v>0</v>
      </c>
      <c r="L129" s="41">
        <f t="shared" ref="L129:L130" si="46">L130</f>
        <v>0</v>
      </c>
    </row>
    <row r="130" spans="1:53" ht="36.75" hidden="1" customHeight="1">
      <c r="A130" s="103" t="s">
        <v>101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99</v>
      </c>
      <c r="G130" s="92"/>
      <c r="H130" s="89"/>
      <c r="I130" s="120"/>
      <c r="J130" s="41">
        <f>J131</f>
        <v>0</v>
      </c>
      <c r="K130" s="41">
        <f t="shared" si="45"/>
        <v>0</v>
      </c>
      <c r="L130" s="41">
        <f t="shared" si="46"/>
        <v>0</v>
      </c>
    </row>
    <row r="131" spans="1:53" ht="22.5" hidden="1" customHeight="1">
      <c r="A131" s="100" t="s">
        <v>49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99</v>
      </c>
      <c r="G131" s="92" t="s">
        <v>27</v>
      </c>
      <c r="H131" s="89"/>
      <c r="I131" s="120"/>
      <c r="J131" s="41">
        <f>J132</f>
        <v>0</v>
      </c>
      <c r="K131" s="41">
        <f t="shared" si="45"/>
        <v>0</v>
      </c>
      <c r="L131" s="126">
        <f t="shared" si="45"/>
        <v>0</v>
      </c>
    </row>
    <row r="132" spans="1:53" ht="23.25" hidden="1" customHeight="1">
      <c r="A132" s="100" t="s">
        <v>50</v>
      </c>
      <c r="B132" s="123">
        <v>89</v>
      </c>
      <c r="C132" s="122" t="s">
        <v>23</v>
      </c>
      <c r="D132" s="89" t="s">
        <v>36</v>
      </c>
      <c r="E132" s="97" t="s">
        <v>51</v>
      </c>
      <c r="F132" s="89" t="s">
        <v>99</v>
      </c>
      <c r="G132" s="92" t="s">
        <v>27</v>
      </c>
      <c r="H132" s="89" t="s">
        <v>28</v>
      </c>
      <c r="I132" s="120"/>
      <c r="J132" s="41">
        <f>J133</f>
        <v>0</v>
      </c>
      <c r="K132" s="41">
        <f t="shared" si="45"/>
        <v>0</v>
      </c>
      <c r="L132" s="126">
        <f t="shared" si="45"/>
        <v>0</v>
      </c>
    </row>
    <row r="133" spans="1:53" s="15" customFormat="1" ht="51" hidden="1" customHeight="1">
      <c r="A133" s="225" t="s">
        <v>154</v>
      </c>
      <c r="B133" s="230">
        <v>89</v>
      </c>
      <c r="C133" s="117">
        <v>1</v>
      </c>
      <c r="D133" s="117" t="s">
        <v>36</v>
      </c>
      <c r="E133" s="148" t="s">
        <v>51</v>
      </c>
      <c r="F133" s="117" t="s">
        <v>99</v>
      </c>
      <c r="G133" s="230" t="s">
        <v>27</v>
      </c>
      <c r="H133" s="117" t="s">
        <v>28</v>
      </c>
      <c r="I133" s="117">
        <v>910</v>
      </c>
      <c r="J133" s="138">
        <f>'Прил 2'!J61</f>
        <v>0</v>
      </c>
      <c r="K133" s="138">
        <f>'Прил 2'!K61</f>
        <v>0</v>
      </c>
      <c r="L133" s="138">
        <f>'Прил 2'!L61</f>
        <v>0</v>
      </c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F133" s="229"/>
      <c r="AG133" s="229"/>
      <c r="AH133" s="229"/>
      <c r="AI133" s="229"/>
      <c r="AJ133" s="229"/>
      <c r="AK133" s="229"/>
      <c r="AL133" s="229"/>
      <c r="AM133" s="229"/>
      <c r="AN133" s="229"/>
      <c r="AO133" s="229"/>
      <c r="AP133" s="229"/>
      <c r="AQ133" s="229"/>
      <c r="AR133" s="229"/>
      <c r="AS133" s="229"/>
      <c r="AT133" s="229"/>
      <c r="AU133" s="229"/>
      <c r="AV133" s="229"/>
      <c r="AW133" s="229"/>
      <c r="AX133" s="229"/>
      <c r="AY133" s="229"/>
      <c r="AZ133" s="229"/>
      <c r="BA133" s="229"/>
    </row>
    <row r="134" spans="1:53" ht="130.5" customHeight="1">
      <c r="A134" s="100" t="s">
        <v>132</v>
      </c>
      <c r="B134" s="88">
        <v>89</v>
      </c>
      <c r="C134" s="89" t="s">
        <v>23</v>
      </c>
      <c r="D134" s="89" t="s">
        <v>36</v>
      </c>
      <c r="E134" s="97" t="s">
        <v>42</v>
      </c>
      <c r="F134" s="89"/>
      <c r="G134" s="92"/>
      <c r="H134" s="89"/>
      <c r="I134" s="92"/>
      <c r="J134" s="41">
        <f>J137</f>
        <v>0.4</v>
      </c>
      <c r="K134" s="41">
        <f>K137</f>
        <v>0.4</v>
      </c>
      <c r="L134" s="126">
        <f>L137</f>
        <v>0.4</v>
      </c>
    </row>
    <row r="135" spans="1:53" ht="35.450000000000003" customHeight="1">
      <c r="A135" s="95" t="s">
        <v>97</v>
      </c>
      <c r="B135" s="123">
        <v>89</v>
      </c>
      <c r="C135" s="89" t="s">
        <v>23</v>
      </c>
      <c r="D135" s="89" t="s">
        <v>36</v>
      </c>
      <c r="E135" s="97" t="s">
        <v>42</v>
      </c>
      <c r="F135" s="89" t="s">
        <v>98</v>
      </c>
      <c r="G135" s="92"/>
      <c r="H135" s="89"/>
      <c r="I135" s="92"/>
      <c r="J135" s="41">
        <f>J136</f>
        <v>0.4</v>
      </c>
      <c r="K135" s="41">
        <f t="shared" ref="K135:L135" si="47">K136</f>
        <v>0.4</v>
      </c>
      <c r="L135" s="41">
        <f t="shared" si="47"/>
        <v>0.4</v>
      </c>
    </row>
    <row r="136" spans="1:53" ht="22.15" customHeight="1">
      <c r="A136" s="95" t="s">
        <v>41</v>
      </c>
      <c r="B136" s="123">
        <v>89</v>
      </c>
      <c r="C136" s="89" t="s">
        <v>23</v>
      </c>
      <c r="D136" s="89" t="s">
        <v>36</v>
      </c>
      <c r="E136" s="97" t="s">
        <v>42</v>
      </c>
      <c r="F136" s="89" t="s">
        <v>99</v>
      </c>
      <c r="G136" s="92"/>
      <c r="H136" s="89"/>
      <c r="I136" s="92"/>
      <c r="J136" s="41">
        <f>J137</f>
        <v>0.4</v>
      </c>
      <c r="K136" s="41">
        <f t="shared" ref="K136:L136" si="48">K137</f>
        <v>0.4</v>
      </c>
      <c r="L136" s="41">
        <f t="shared" si="48"/>
        <v>0.4</v>
      </c>
    </row>
    <row r="137" spans="1:53" ht="15.75">
      <c r="A137" s="100" t="s">
        <v>15</v>
      </c>
      <c r="B137" s="123">
        <v>89</v>
      </c>
      <c r="C137" s="89" t="s">
        <v>23</v>
      </c>
      <c r="D137" s="89" t="s">
        <v>36</v>
      </c>
      <c r="E137" s="97" t="s">
        <v>42</v>
      </c>
      <c r="F137" s="89" t="s">
        <v>99</v>
      </c>
      <c r="G137" s="92" t="s">
        <v>16</v>
      </c>
      <c r="H137" s="89"/>
      <c r="I137" s="92"/>
      <c r="J137" s="41">
        <f>J138</f>
        <v>0.4</v>
      </c>
      <c r="K137" s="41">
        <f t="shared" ref="K137:L138" si="49">K138</f>
        <v>0.4</v>
      </c>
      <c r="L137" s="126">
        <f t="shared" si="49"/>
        <v>0.4</v>
      </c>
    </row>
    <row r="138" spans="1:53" ht="63.75" customHeight="1">
      <c r="A138" s="100" t="s">
        <v>64</v>
      </c>
      <c r="B138" s="123">
        <v>89</v>
      </c>
      <c r="C138" s="89" t="s">
        <v>23</v>
      </c>
      <c r="D138" s="89" t="s">
        <v>36</v>
      </c>
      <c r="E138" s="97" t="s">
        <v>42</v>
      </c>
      <c r="F138" s="89" t="s">
        <v>99</v>
      </c>
      <c r="G138" s="92" t="s">
        <v>16</v>
      </c>
      <c r="H138" s="89" t="s">
        <v>17</v>
      </c>
      <c r="I138" s="92"/>
      <c r="J138" s="41">
        <f>J139</f>
        <v>0.4</v>
      </c>
      <c r="K138" s="41">
        <f t="shared" si="49"/>
        <v>0.4</v>
      </c>
      <c r="L138" s="126">
        <f t="shared" si="49"/>
        <v>0.4</v>
      </c>
    </row>
    <row r="139" spans="1:53" s="15" customFormat="1" ht="47.25">
      <c r="A139" s="225" t="s">
        <v>154</v>
      </c>
      <c r="B139" s="231">
        <v>89</v>
      </c>
      <c r="C139" s="117" t="s">
        <v>23</v>
      </c>
      <c r="D139" s="117" t="s">
        <v>36</v>
      </c>
      <c r="E139" s="148" t="s">
        <v>42</v>
      </c>
      <c r="F139" s="117" t="s">
        <v>99</v>
      </c>
      <c r="G139" s="230" t="s">
        <v>16</v>
      </c>
      <c r="H139" s="117" t="s">
        <v>17</v>
      </c>
      <c r="I139" s="230">
        <v>910</v>
      </c>
      <c r="J139" s="138">
        <f>'Прил 2'!J35</f>
        <v>0.4</v>
      </c>
      <c r="K139" s="138">
        <f>'Прил 2'!K35</f>
        <v>0.4</v>
      </c>
      <c r="L139" s="236">
        <f>'Прил 2'!L35</f>
        <v>0.4</v>
      </c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F139" s="229"/>
      <c r="AG139" s="229"/>
      <c r="AH139" s="229"/>
      <c r="AI139" s="229"/>
      <c r="AJ139" s="229"/>
      <c r="AK139" s="229"/>
      <c r="AL139" s="229"/>
      <c r="AM139" s="229"/>
      <c r="AN139" s="229"/>
      <c r="AO139" s="229"/>
      <c r="AP139" s="229"/>
      <c r="AQ139" s="229"/>
      <c r="AR139" s="229"/>
      <c r="AS139" s="229"/>
      <c r="AT139" s="229"/>
      <c r="AU139" s="229"/>
      <c r="AV139" s="229"/>
      <c r="AW139" s="229"/>
      <c r="AX139" s="229"/>
      <c r="AY139" s="229"/>
      <c r="AZ139" s="229"/>
      <c r="BA139" s="229"/>
    </row>
  </sheetData>
  <autoFilter ref="A7:L13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1" priority="50" stopIfTrue="1">
      <formula>$D73=""</formula>
    </cfRule>
    <cfRule type="expression" dxfId="0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15" sqref="C15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49" t="s">
        <v>216</v>
      </c>
      <c r="D1" s="249"/>
      <c r="E1" s="249"/>
    </row>
    <row r="2" spans="1:5" ht="51" customHeight="1">
      <c r="A2" s="261" t="s">
        <v>217</v>
      </c>
      <c r="B2" s="261"/>
      <c r="C2" s="261"/>
      <c r="D2" s="261"/>
      <c r="E2" s="261"/>
    </row>
    <row r="3" spans="1:5">
      <c r="A3" s="178"/>
      <c r="B3" s="182"/>
      <c r="C3" s="183"/>
      <c r="D3" s="175"/>
      <c r="E3" s="184"/>
    </row>
    <row r="4" spans="1:5" ht="21.75" customHeight="1">
      <c r="A4" s="262" t="s">
        <v>116</v>
      </c>
      <c r="B4" s="263" t="s">
        <v>180</v>
      </c>
      <c r="C4" s="262" t="s">
        <v>181</v>
      </c>
      <c r="D4" s="262"/>
      <c r="E4" s="262"/>
    </row>
    <row r="5" spans="1:5" ht="57" customHeight="1">
      <c r="A5" s="262"/>
      <c r="B5" s="263"/>
      <c r="C5" s="207" t="s">
        <v>188</v>
      </c>
      <c r="D5" s="207" t="s">
        <v>206</v>
      </c>
      <c r="E5" s="207" t="s">
        <v>209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117</v>
      </c>
      <c r="B7" s="67" t="s">
        <v>118</v>
      </c>
      <c r="C7" s="48">
        <f>C8+C11+C15</f>
        <v>-41.58043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>
      <c r="A15" s="210" t="s">
        <v>143</v>
      </c>
      <c r="B15" s="65" t="s">
        <v>171</v>
      </c>
      <c r="C15" s="48">
        <f>C16+C19</f>
        <v>0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144</v>
      </c>
      <c r="B16" s="51" t="s">
        <v>124</v>
      </c>
      <c r="C16" s="52">
        <f>SUM(C17)</f>
        <v>-2436.1999999999998</v>
      </c>
      <c r="D16" s="48">
        <f>SUM(D17)</f>
        <v>-1624.8000000000002</v>
      </c>
      <c r="E16" s="48">
        <f t="shared" ref="D16:E17" si="4">SUM(E17)</f>
        <v>-1797.7999999999997</v>
      </c>
    </row>
    <row r="17" spans="1:9">
      <c r="A17" s="49" t="s">
        <v>145</v>
      </c>
      <c r="B17" s="54" t="s">
        <v>125</v>
      </c>
      <c r="C17" s="55">
        <f>SUM(C18)</f>
        <v>-2436.1999999999998</v>
      </c>
      <c r="D17" s="56">
        <f t="shared" si="4"/>
        <v>-1624.8000000000002</v>
      </c>
      <c r="E17" s="56">
        <f t="shared" si="4"/>
        <v>-1797.7999999999997</v>
      </c>
    </row>
    <row r="18" spans="1:9" ht="31.5">
      <c r="A18" s="49" t="s">
        <v>146</v>
      </c>
      <c r="B18" s="195" t="s">
        <v>172</v>
      </c>
      <c r="C18" s="55">
        <f>-('Прил 1'!C7+C10)</f>
        <v>-2436.1999999999998</v>
      </c>
      <c r="D18" s="55">
        <f>-('Прил 1'!D7+D10)</f>
        <v>-1624.8000000000002</v>
      </c>
      <c r="E18" s="55">
        <f>-('Прил 1'!E7+E10)</f>
        <v>-1797.7999999999997</v>
      </c>
    </row>
    <row r="19" spans="1:9" s="53" customFormat="1">
      <c r="A19" s="50" t="s">
        <v>147</v>
      </c>
      <c r="B19" s="57" t="s">
        <v>126</v>
      </c>
      <c r="C19" s="52">
        <f>SUM(C20)</f>
        <v>2436.1999999999998</v>
      </c>
      <c r="D19" s="48">
        <f t="shared" ref="C19:E20" si="5">SUM(D20)</f>
        <v>1624.8</v>
      </c>
      <c r="E19" s="48">
        <f t="shared" si="5"/>
        <v>1797.8000000000002</v>
      </c>
    </row>
    <row r="20" spans="1:9">
      <c r="A20" s="58" t="s">
        <v>148</v>
      </c>
      <c r="B20" s="59" t="s">
        <v>127</v>
      </c>
      <c r="C20" s="55">
        <f t="shared" si="5"/>
        <v>2436.1999999999998</v>
      </c>
      <c r="D20" s="56">
        <f t="shared" si="5"/>
        <v>1624.8</v>
      </c>
      <c r="E20" s="56">
        <f t="shared" si="5"/>
        <v>1797.8000000000002</v>
      </c>
    </row>
    <row r="21" spans="1:9" ht="31.5">
      <c r="A21" s="60" t="s">
        <v>149</v>
      </c>
      <c r="B21" s="61" t="s">
        <v>173</v>
      </c>
      <c r="C21" s="55">
        <f>'Прил 2'!J7-C14</f>
        <v>2436.1999999999998</v>
      </c>
      <c r="D21" s="55">
        <f>'Прил 2'!K7-D14</f>
        <v>1624.8</v>
      </c>
      <c r="E21" s="55">
        <f>'Прил 2'!L7-E14</f>
        <v>1797.8000000000002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38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49" t="s">
        <v>218</v>
      </c>
      <c r="D1" s="249"/>
      <c r="E1" s="249"/>
    </row>
    <row r="2" spans="1:5">
      <c r="A2" s="264" t="s">
        <v>219</v>
      </c>
      <c r="B2" s="264"/>
      <c r="C2" s="264"/>
      <c r="D2" s="264"/>
      <c r="E2" s="264"/>
    </row>
    <row r="3" spans="1:5">
      <c r="A3" s="264"/>
      <c r="B3" s="264"/>
      <c r="C3" s="264"/>
      <c r="D3" s="264"/>
      <c r="E3" s="264"/>
    </row>
    <row r="4" spans="1:5" ht="41.25" customHeight="1">
      <c r="A4" s="264"/>
      <c r="B4" s="264"/>
      <c r="C4" s="264"/>
      <c r="D4" s="264"/>
      <c r="E4" s="264"/>
    </row>
    <row r="5" spans="1:5">
      <c r="A5" s="190"/>
      <c r="B5" s="190"/>
      <c r="C5" s="191"/>
      <c r="D5" s="188"/>
      <c r="E5" s="192"/>
    </row>
    <row r="6" spans="1:5">
      <c r="A6" s="265" t="s">
        <v>109</v>
      </c>
      <c r="B6" s="265" t="s">
        <v>182</v>
      </c>
      <c r="C6" s="267" t="s">
        <v>183</v>
      </c>
      <c r="D6" s="268"/>
      <c r="E6" s="269"/>
    </row>
    <row r="7" spans="1:5">
      <c r="A7" s="266"/>
      <c r="B7" s="266"/>
      <c r="C7" s="247" t="s">
        <v>188</v>
      </c>
      <c r="D7" s="208" t="s">
        <v>206</v>
      </c>
      <c r="E7" s="208" t="s">
        <v>209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151</v>
      </c>
      <c r="C10" s="75"/>
      <c r="D10" s="70"/>
      <c r="E10" s="70"/>
    </row>
    <row r="11" spans="1: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114</v>
      </c>
      <c r="C12" s="76"/>
      <c r="D12" s="76"/>
      <c r="E12" s="76"/>
    </row>
    <row r="13" spans="1:5" ht="31.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>
      <c r="A14" s="71"/>
      <c r="B14" s="74" t="s">
        <v>112</v>
      </c>
      <c r="C14" s="69"/>
      <c r="D14" s="69"/>
      <c r="E14" s="69"/>
    </row>
    <row r="15" spans="1:5">
      <c r="A15" s="73">
        <v>1</v>
      </c>
      <c r="B15" s="74" t="s">
        <v>113</v>
      </c>
      <c r="C15" s="69"/>
      <c r="D15" s="69"/>
      <c r="E15" s="69"/>
    </row>
    <row r="16" spans="1:5" ht="31.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2024-11-05T06:05:55Z</cp:lastPrinted>
  <dcterms:created xsi:type="dcterms:W3CDTF">2007-12-21T10:22:00Z</dcterms:created>
  <dcterms:modified xsi:type="dcterms:W3CDTF">2024-11-11T11:57:05Z</dcterms:modified>
</cp:coreProperties>
</file>