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49\"/>
    </mc:Choice>
  </mc:AlternateContent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2'!$A$6:$L$140</definedName>
    <definedName name="_xlnm._FilterDatabase" localSheetId="2" hidden="1">'Прил 3'!$A$6:$K$139</definedName>
    <definedName name="_xlnm._FilterDatabase" localSheetId="3" hidden="1">'Прил 4'!$A$7:$L$179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3'!$A$1:$I$43</definedName>
    <definedName name="Excel_BuiltIn_Print_Area_5">#REF!</definedName>
    <definedName name="Excel_BuiltIn_Print_Area_5_1" localSheetId="2">'Прил 3'!$A$1:$I$43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2'!$A$1:$L$140</definedName>
    <definedName name="_xlnm.Print_Area" localSheetId="2">'Прил 3'!$A$1:$K$139</definedName>
    <definedName name="_xlnm.Print_Area" localSheetId="3">'Прил 4'!$A$1:$L$179</definedName>
  </definedNames>
  <calcPr calcId="162913"/>
  <fileRecoveryPr autoRecover="0"/>
</workbook>
</file>

<file path=xl/calcChain.xml><?xml version="1.0" encoding="utf-8"?>
<calcChain xmlns="http://schemas.openxmlformats.org/spreadsheetml/2006/main">
  <c r="K64" i="9" l="1"/>
  <c r="K63" i="9" s="1"/>
  <c r="K62" i="9" s="1"/>
  <c r="K61" i="9" s="1"/>
  <c r="K60" i="9" s="1"/>
  <c r="K59" i="9" s="1"/>
  <c r="K58" i="9" s="1"/>
  <c r="K57" i="9" s="1"/>
  <c r="L64" i="9"/>
  <c r="L63" i="9" s="1"/>
  <c r="L62" i="9" s="1"/>
  <c r="L61" i="9" s="1"/>
  <c r="L60" i="9" s="1"/>
  <c r="L59" i="9" s="1"/>
  <c r="L58" i="9" s="1"/>
  <c r="L57" i="9" s="1"/>
  <c r="J64" i="9"/>
  <c r="J63" i="9" s="1"/>
  <c r="J62" i="9" s="1"/>
  <c r="J61" i="9" s="1"/>
  <c r="J60" i="9" s="1"/>
  <c r="J59" i="9" s="1"/>
  <c r="J58" i="9" s="1"/>
  <c r="J57" i="9" s="1"/>
  <c r="J84" i="18"/>
  <c r="J83" i="18" s="1"/>
  <c r="J82" i="18" s="1"/>
  <c r="J81" i="18" s="1"/>
  <c r="J80" i="18" s="1"/>
  <c r="K84" i="18"/>
  <c r="K83" i="18" s="1"/>
  <c r="K82" i="18" s="1"/>
  <c r="K81" i="18" s="1"/>
  <c r="K80" i="18" s="1"/>
  <c r="I84" i="18"/>
  <c r="I83" i="18" s="1"/>
  <c r="I82" i="18" s="1"/>
  <c r="I81" i="18" s="1"/>
  <c r="I80" i="18" s="1"/>
  <c r="L83" i="6"/>
  <c r="L82" i="6" s="1"/>
  <c r="L81" i="6" s="1"/>
  <c r="K84" i="6"/>
  <c r="K83" i="6" s="1"/>
  <c r="K82" i="6" s="1"/>
  <c r="K81" i="6" s="1"/>
  <c r="L84" i="6"/>
  <c r="J84" i="6"/>
  <c r="J83" i="6" s="1"/>
  <c r="J82" i="6" s="1"/>
  <c r="J81" i="6" s="1"/>
  <c r="C31" i="1" l="1"/>
  <c r="J15" i="6"/>
  <c r="K35" i="9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102" i="18"/>
  <c r="J101" i="18" s="1"/>
  <c r="J100" i="18" s="1"/>
  <c r="J99" i="18" s="1"/>
  <c r="K102" i="18"/>
  <c r="K101" i="18" s="1"/>
  <c r="K100" i="18" s="1"/>
  <c r="K99" i="18" s="1"/>
  <c r="J106" i="18"/>
  <c r="J105" i="18" s="1"/>
  <c r="J104" i="18" s="1"/>
  <c r="J103" i="18" s="1"/>
  <c r="K106" i="18"/>
  <c r="K105" i="18" s="1"/>
  <c r="K104" i="18" s="1"/>
  <c r="K103" i="18" s="1"/>
  <c r="J110" i="18"/>
  <c r="J109" i="18" s="1"/>
  <c r="J108" i="18" s="1"/>
  <c r="J107" i="18" s="1"/>
  <c r="K110" i="18"/>
  <c r="K109" i="18" s="1"/>
  <c r="K108" i="18" s="1"/>
  <c r="K107" i="18" s="1"/>
  <c r="I102" i="18"/>
  <c r="I101" i="18" s="1"/>
  <c r="I100" i="18" s="1"/>
  <c r="I99" i="18" s="1"/>
  <c r="I106" i="18"/>
  <c r="I105" i="18" s="1"/>
  <c r="I104" i="18" s="1"/>
  <c r="I103" i="18" s="1"/>
  <c r="K106" i="6"/>
  <c r="K105" i="6" s="1"/>
  <c r="K104" i="6" s="1"/>
  <c r="L106" i="6"/>
  <c r="L105" i="6" s="1"/>
  <c r="L104" i="6" s="1"/>
  <c r="J106" i="6"/>
  <c r="J105" i="6" s="1"/>
  <c r="J104" i="6" s="1"/>
  <c r="J119" i="6"/>
  <c r="K110" i="6"/>
  <c r="K109" i="6" s="1"/>
  <c r="K108" i="6" s="1"/>
  <c r="L110" i="6"/>
  <c r="L109" i="6" s="1"/>
  <c r="L108" i="6" s="1"/>
  <c r="J111" i="6"/>
  <c r="J49" i="9" s="1"/>
  <c r="J48" i="9" s="1"/>
  <c r="J47" i="9" s="1"/>
  <c r="J46" i="9" s="1"/>
  <c r="J45" i="9" s="1"/>
  <c r="J44" i="9" s="1"/>
  <c r="J43" i="9" s="1"/>
  <c r="I110" i="18" l="1"/>
  <c r="I109" i="18" s="1"/>
  <c r="I108" i="18" s="1"/>
  <c r="I107" i="18" s="1"/>
  <c r="J110" i="6"/>
  <c r="J109" i="6" s="1"/>
  <c r="J108" i="6" s="1"/>
  <c r="I98" i="18"/>
  <c r="L28" i="9"/>
  <c r="J28" i="9"/>
  <c r="K28" i="9"/>
  <c r="J98" i="18"/>
  <c r="K98" i="18"/>
  <c r="K102" i="6" l="1"/>
  <c r="K101" i="6" s="1"/>
  <c r="K100" i="6" s="1"/>
  <c r="K99" i="6" s="1"/>
  <c r="L102" i="6"/>
  <c r="L101" i="6" s="1"/>
  <c r="L100" i="6" s="1"/>
  <c r="L99" i="6" s="1"/>
  <c r="J102" i="6"/>
  <c r="J101" i="6" s="1"/>
  <c r="J100" i="6" s="1"/>
  <c r="J99" i="6" s="1"/>
  <c r="J116" i="6"/>
  <c r="J97" i="6"/>
  <c r="J90" i="6"/>
  <c r="J126" i="6" l="1"/>
  <c r="J75" i="6"/>
  <c r="E32" i="1" l="1"/>
  <c r="D32" i="1"/>
  <c r="C32" i="1"/>
  <c r="J132" i="9" l="1"/>
  <c r="K138" i="9"/>
  <c r="K137" i="9" s="1"/>
  <c r="K136" i="9" s="1"/>
  <c r="K135" i="9" s="1"/>
  <c r="K134" i="9" s="1"/>
  <c r="K133" i="9" s="1"/>
  <c r="L138" i="9"/>
  <c r="L137" i="9" s="1"/>
  <c r="L136" i="9" s="1"/>
  <c r="L135" i="9" s="1"/>
  <c r="L134" i="9" s="1"/>
  <c r="L133" i="9" s="1"/>
  <c r="J138" i="9"/>
  <c r="J137" i="9" s="1"/>
  <c r="J136" i="9" s="1"/>
  <c r="J135" i="9" s="1"/>
  <c r="J134" i="9" s="1"/>
  <c r="J133" i="9" s="1"/>
  <c r="J68" i="18"/>
  <c r="J67" i="18" s="1"/>
  <c r="J66" i="18" s="1"/>
  <c r="J65" i="18" s="1"/>
  <c r="J64" i="18" s="1"/>
  <c r="J63" i="18" s="1"/>
  <c r="J62" i="18" s="1"/>
  <c r="K68" i="18"/>
  <c r="K67" i="18" s="1"/>
  <c r="K66" i="18" s="1"/>
  <c r="K65" i="18" s="1"/>
  <c r="K64" i="18" s="1"/>
  <c r="K63" i="18" s="1"/>
  <c r="K62" i="18" s="1"/>
  <c r="I68" i="18"/>
  <c r="I67" i="18" s="1"/>
  <c r="I66" i="18" s="1"/>
  <c r="I65" i="18" s="1"/>
  <c r="I64" i="18" s="1"/>
  <c r="I63" i="18" s="1"/>
  <c r="I62" i="18" s="1"/>
  <c r="J27" i="6"/>
  <c r="K68" i="6"/>
  <c r="K67" i="6" s="1"/>
  <c r="K66" i="6" s="1"/>
  <c r="K65" i="6" s="1"/>
  <c r="K64" i="6" s="1"/>
  <c r="K63" i="6" s="1"/>
  <c r="L68" i="6"/>
  <c r="L67" i="6" s="1"/>
  <c r="L66" i="6" s="1"/>
  <c r="L65" i="6" s="1"/>
  <c r="L64" i="6" s="1"/>
  <c r="L63" i="6" s="1"/>
  <c r="J68" i="6"/>
  <c r="J67" i="6" s="1"/>
  <c r="J66" i="6" s="1"/>
  <c r="J65" i="6" s="1"/>
  <c r="J64" i="6" s="1"/>
  <c r="J63" i="6" s="1"/>
  <c r="J100" i="9" l="1"/>
  <c r="K96" i="9"/>
  <c r="K95" i="9" s="1"/>
  <c r="K94" i="9" s="1"/>
  <c r="K93" i="9" s="1"/>
  <c r="L96" i="9"/>
  <c r="L95" i="9" s="1"/>
  <c r="L94" i="9" s="1"/>
  <c r="L93" i="9" s="1"/>
  <c r="J96" i="9"/>
  <c r="J95" i="9" s="1"/>
  <c r="J94" i="9" s="1"/>
  <c r="J93" i="9" s="1"/>
  <c r="J28" i="18"/>
  <c r="K28" i="18"/>
  <c r="I28" i="18"/>
  <c r="K28" i="6"/>
  <c r="L28" i="6"/>
  <c r="J28" i="6"/>
  <c r="K162" i="9" l="1"/>
  <c r="K161" i="9" s="1"/>
  <c r="K160" i="9" s="1"/>
  <c r="K159" i="9" s="1"/>
  <c r="K158" i="9" s="1"/>
  <c r="K157" i="9" s="1"/>
  <c r="L162" i="9"/>
  <c r="L161" i="9" s="1"/>
  <c r="L160" i="9" s="1"/>
  <c r="L159" i="9" s="1"/>
  <c r="L158" i="9" s="1"/>
  <c r="L157" i="9" s="1"/>
  <c r="J162" i="9"/>
  <c r="J161" i="9" s="1"/>
  <c r="J160" i="9" s="1"/>
  <c r="J159" i="9" s="1"/>
  <c r="J158" i="9" s="1"/>
  <c r="J157" i="9" s="1"/>
  <c r="J14" i="18" l="1"/>
  <c r="K14" i="18"/>
  <c r="J89" i="18"/>
  <c r="J88" i="18" s="1"/>
  <c r="J87" i="18" s="1"/>
  <c r="J86" i="18" s="1"/>
  <c r="J85" i="18" s="1"/>
  <c r="J79" i="18" s="1"/>
  <c r="K89" i="18"/>
  <c r="K88" i="18" s="1"/>
  <c r="K87" i="18" s="1"/>
  <c r="K86" i="18" s="1"/>
  <c r="K85" i="18" s="1"/>
  <c r="K79" i="18" s="1"/>
  <c r="I89" i="18"/>
  <c r="I88" i="18" s="1"/>
  <c r="I87" i="18" s="1"/>
  <c r="I86" i="18" s="1"/>
  <c r="I85" i="18" s="1"/>
  <c r="I79" i="18" s="1"/>
  <c r="K89" i="6"/>
  <c r="K88" i="6" s="1"/>
  <c r="K87" i="6" s="1"/>
  <c r="K86" i="6" s="1"/>
  <c r="K80" i="6" s="1"/>
  <c r="L89" i="6"/>
  <c r="L88" i="6" s="1"/>
  <c r="L87" i="6" s="1"/>
  <c r="L86" i="6" s="1"/>
  <c r="L80" i="6" s="1"/>
  <c r="J89" i="6"/>
  <c r="J88" i="6" s="1"/>
  <c r="J87" i="6" s="1"/>
  <c r="J86" i="6" s="1"/>
  <c r="J80" i="6" s="1"/>
  <c r="K56" i="9" l="1"/>
  <c r="K55" i="9" s="1"/>
  <c r="K54" i="9" s="1"/>
  <c r="K53" i="9" s="1"/>
  <c r="K52" i="9" s="1"/>
  <c r="K51" i="9" s="1"/>
  <c r="K50" i="9" s="1"/>
  <c r="L56" i="9"/>
  <c r="L55" i="9" s="1"/>
  <c r="L54" i="9" s="1"/>
  <c r="L53" i="9" s="1"/>
  <c r="L52" i="9" s="1"/>
  <c r="L51" i="9" s="1"/>
  <c r="L50" i="9" s="1"/>
  <c r="J56" i="9"/>
  <c r="J55" i="9" s="1"/>
  <c r="J54" i="9" s="1"/>
  <c r="J53" i="9" s="1"/>
  <c r="J52" i="9" s="1"/>
  <c r="J51" i="9" s="1"/>
  <c r="J50" i="9" s="1"/>
  <c r="J52" i="18"/>
  <c r="J51" i="18" s="1"/>
  <c r="J50" i="18" s="1"/>
  <c r="J49" i="18" s="1"/>
  <c r="K52" i="18"/>
  <c r="K51" i="18" s="1"/>
  <c r="K50" i="18" s="1"/>
  <c r="K49" i="18" s="1"/>
  <c r="I52" i="18"/>
  <c r="I51" i="18" s="1"/>
  <c r="I50" i="18" s="1"/>
  <c r="I49" i="18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K52" i="6"/>
  <c r="K51" i="6" s="1"/>
  <c r="K50" i="6" s="1"/>
  <c r="L52" i="6"/>
  <c r="L51" i="6" s="1"/>
  <c r="L50" i="6" s="1"/>
  <c r="J52" i="6"/>
  <c r="J51" i="6" s="1"/>
  <c r="J50" i="6" s="1"/>
  <c r="K48" i="6"/>
  <c r="L48" i="6"/>
  <c r="J48" i="6"/>
  <c r="E31" i="1" l="1"/>
  <c r="D31" i="1"/>
  <c r="D19" i="1" l="1"/>
  <c r="E19" i="1"/>
  <c r="C19" i="1"/>
  <c r="L126" i="6"/>
  <c r="K126" i="6"/>
  <c r="K20" i="9" l="1"/>
  <c r="L74" i="6"/>
  <c r="L73" i="6" s="1"/>
  <c r="L72" i="6" s="1"/>
  <c r="I74" i="18"/>
  <c r="I73" i="18" s="1"/>
  <c r="I72" i="18" s="1"/>
  <c r="I71" i="18" s="1"/>
  <c r="J131" i="9"/>
  <c r="J130" i="9" s="1"/>
  <c r="J129" i="9" s="1"/>
  <c r="J128" i="9" s="1"/>
  <c r="J127" i="9" s="1"/>
  <c r="L20" i="9"/>
  <c r="J20" i="9"/>
  <c r="J74" i="6"/>
  <c r="J73" i="6" s="1"/>
  <c r="J72" i="6" s="1"/>
  <c r="K156" i="9"/>
  <c r="K155" i="9" s="1"/>
  <c r="K154" i="9" s="1"/>
  <c r="K153" i="9" s="1"/>
  <c r="K152" i="9" s="1"/>
  <c r="K151" i="9" s="1"/>
  <c r="L156" i="9"/>
  <c r="L155" i="9" s="1"/>
  <c r="L154" i="9" s="1"/>
  <c r="L153" i="9" s="1"/>
  <c r="L152" i="9" s="1"/>
  <c r="L151" i="9" s="1"/>
  <c r="J156" i="9"/>
  <c r="J155" i="9" s="1"/>
  <c r="J154" i="9" s="1"/>
  <c r="J153" i="9" s="1"/>
  <c r="J152" i="9" s="1"/>
  <c r="J151" i="9" s="1"/>
  <c r="K74" i="18" l="1"/>
  <c r="K73" i="18" s="1"/>
  <c r="K72" i="18" s="1"/>
  <c r="K71" i="18" s="1"/>
  <c r="J74" i="18"/>
  <c r="J73" i="18" s="1"/>
  <c r="J72" i="18" s="1"/>
  <c r="J71" i="18" s="1"/>
  <c r="K74" i="6"/>
  <c r="K73" i="6" s="1"/>
  <c r="K72" i="6" s="1"/>
  <c r="K19" i="9"/>
  <c r="K18" i="9" s="1"/>
  <c r="K17" i="9" s="1"/>
  <c r="K16" i="9" s="1"/>
  <c r="K15" i="9" s="1"/>
  <c r="L19" i="9"/>
  <c r="L18" i="9" s="1"/>
  <c r="L17" i="9" s="1"/>
  <c r="L16" i="9" s="1"/>
  <c r="L15" i="9" s="1"/>
  <c r="J19" i="9"/>
  <c r="J18" i="9" s="1"/>
  <c r="J17" i="9" s="1"/>
  <c r="J16" i="9" s="1"/>
  <c r="J15" i="9" s="1"/>
  <c r="K27" i="9"/>
  <c r="K26" i="9" s="1"/>
  <c r="K25" i="9" s="1"/>
  <c r="K24" i="9" s="1"/>
  <c r="K23" i="9" s="1"/>
  <c r="K22" i="9" s="1"/>
  <c r="K21" i="9" s="1"/>
  <c r="L27" i="9"/>
  <c r="L26" i="9" s="1"/>
  <c r="L25" i="9" s="1"/>
  <c r="L24" i="9" s="1"/>
  <c r="L23" i="9" s="1"/>
  <c r="L22" i="9" s="1"/>
  <c r="L21" i="9" s="1"/>
  <c r="J27" i="9"/>
  <c r="J26" i="9" s="1"/>
  <c r="J25" i="9" s="1"/>
  <c r="J24" i="9" s="1"/>
  <c r="J23" i="9" s="1"/>
  <c r="J22" i="9" s="1"/>
  <c r="J21" i="9" s="1"/>
  <c r="J96" i="18" l="1"/>
  <c r="J95" i="18" s="1"/>
  <c r="J94" i="18" s="1"/>
  <c r="J93" i="18" s="1"/>
  <c r="J92" i="18" s="1"/>
  <c r="J91" i="18" s="1"/>
  <c r="K96" i="18"/>
  <c r="K95" i="18" s="1"/>
  <c r="K94" i="18" s="1"/>
  <c r="K93" i="18" s="1"/>
  <c r="K92" i="18" s="1"/>
  <c r="K91" i="18" s="1"/>
  <c r="I96" i="18"/>
  <c r="I95" i="18" s="1"/>
  <c r="I94" i="18" s="1"/>
  <c r="I93" i="18" s="1"/>
  <c r="I92" i="18" s="1"/>
  <c r="I91" i="18" s="1"/>
  <c r="J78" i="18"/>
  <c r="J77" i="18" s="1"/>
  <c r="J76" i="18" s="1"/>
  <c r="J75" i="18" s="1"/>
  <c r="J70" i="18" s="1"/>
  <c r="J69" i="18" s="1"/>
  <c r="K78" i="18"/>
  <c r="K77" i="18" s="1"/>
  <c r="K76" i="18" s="1"/>
  <c r="K75" i="18" s="1"/>
  <c r="K70" i="18" s="1"/>
  <c r="K69" i="18" s="1"/>
  <c r="I78" i="18"/>
  <c r="I77" i="18" s="1"/>
  <c r="I76" i="18" s="1"/>
  <c r="I75" i="18" s="1"/>
  <c r="I70" i="18" s="1"/>
  <c r="I69" i="18" s="1"/>
  <c r="J44" i="18"/>
  <c r="K44" i="18"/>
  <c r="I46" i="18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K96" i="6"/>
  <c r="K95" i="6" s="1"/>
  <c r="K94" i="6" s="1"/>
  <c r="K93" i="6" s="1"/>
  <c r="K92" i="6" s="1"/>
  <c r="L96" i="6"/>
  <c r="L95" i="6" s="1"/>
  <c r="L94" i="6" s="1"/>
  <c r="L93" i="6" s="1"/>
  <c r="L92" i="6" s="1"/>
  <c r="J96" i="6"/>
  <c r="J95" i="6" s="1"/>
  <c r="J94" i="6" s="1"/>
  <c r="J93" i="6" s="1"/>
  <c r="J92" i="6" s="1"/>
  <c r="K78" i="6"/>
  <c r="K77" i="6" s="1"/>
  <c r="K76" i="6" s="1"/>
  <c r="K71" i="6" s="1"/>
  <c r="K70" i="6" s="1"/>
  <c r="L78" i="6"/>
  <c r="L77" i="6" s="1"/>
  <c r="L76" i="6" s="1"/>
  <c r="L71" i="6" s="1"/>
  <c r="L70" i="6" s="1"/>
  <c r="J78" i="6"/>
  <c r="J77" i="6" s="1"/>
  <c r="J76" i="6" s="1"/>
  <c r="J71" i="6" s="1"/>
  <c r="J70" i="6" s="1"/>
  <c r="D30" i="1" l="1"/>
  <c r="K106" i="9"/>
  <c r="K105" i="9" s="1"/>
  <c r="K104" i="9" s="1"/>
  <c r="K103" i="9" s="1"/>
  <c r="K102" i="9" s="1"/>
  <c r="K101" i="9" s="1"/>
  <c r="L106" i="9"/>
  <c r="L105" i="9" s="1"/>
  <c r="L104" i="9" s="1"/>
  <c r="L103" i="9" s="1"/>
  <c r="L102" i="9" s="1"/>
  <c r="L101" i="9" s="1"/>
  <c r="J106" i="9"/>
  <c r="J105" i="9" s="1"/>
  <c r="J104" i="9" s="1"/>
  <c r="J103" i="9" s="1"/>
  <c r="J102" i="9" s="1"/>
  <c r="J101" i="9" s="1"/>
  <c r="K78" i="9"/>
  <c r="K77" i="9" s="1"/>
  <c r="K76" i="9" s="1"/>
  <c r="K75" i="9" s="1"/>
  <c r="K74" i="9" s="1"/>
  <c r="K73" i="9" s="1"/>
  <c r="L78" i="9"/>
  <c r="L77" i="9" s="1"/>
  <c r="L76" i="9" s="1"/>
  <c r="L75" i="9" s="1"/>
  <c r="L74" i="9" s="1"/>
  <c r="L73" i="9" s="1"/>
  <c r="J78" i="9"/>
  <c r="J77" i="9" s="1"/>
  <c r="J76" i="9" s="1"/>
  <c r="J75" i="9" s="1"/>
  <c r="J74" i="9" s="1"/>
  <c r="J73" i="9" s="1"/>
  <c r="J59" i="18"/>
  <c r="K59" i="18"/>
  <c r="I59" i="18"/>
  <c r="I61" i="18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E14" i="13"/>
  <c r="D14" i="13"/>
  <c r="C14" i="13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25" i="1"/>
  <c r="E25" i="1"/>
  <c r="C25" i="1"/>
  <c r="E30" i="1" l="1"/>
  <c r="C30" i="1"/>
  <c r="L132" i="9" l="1"/>
  <c r="L131" i="9" s="1"/>
  <c r="L130" i="9" s="1"/>
  <c r="L129" i="9" s="1"/>
  <c r="L128" i="9" s="1"/>
  <c r="L127" i="9" s="1"/>
  <c r="K132" i="9"/>
  <c r="K131" i="9" s="1"/>
  <c r="K130" i="9" s="1"/>
  <c r="K129" i="9" s="1"/>
  <c r="K128" i="9" s="1"/>
  <c r="K127" i="9" s="1"/>
  <c r="C13" i="13"/>
  <c r="C12" i="13" s="1"/>
  <c r="C11" i="13" s="1"/>
  <c r="D13" i="13"/>
  <c r="D12" i="13" s="1"/>
  <c r="D11" i="13" s="1"/>
  <c r="E13" i="13"/>
  <c r="E12" i="13" s="1"/>
  <c r="E11" i="13" s="1"/>
  <c r="E9" i="13"/>
  <c r="E8" i="13" s="1"/>
  <c r="D9" i="13"/>
  <c r="D8" i="13" s="1"/>
  <c r="C9" i="13"/>
  <c r="C8" i="13" s="1"/>
  <c r="C17" i="12" l="1"/>
  <c r="J115" i="6" l="1"/>
  <c r="D22" i="1" l="1"/>
  <c r="E22" i="1"/>
  <c r="C22" i="1"/>
  <c r="K139" i="18"/>
  <c r="K138" i="18" s="1"/>
  <c r="K137" i="18" s="1"/>
  <c r="K136" i="18" s="1"/>
  <c r="K135" i="18" s="1"/>
  <c r="K134" i="18" s="1"/>
  <c r="K133" i="18" s="1"/>
  <c r="J139" i="18"/>
  <c r="J138" i="18" s="1"/>
  <c r="J137" i="18" s="1"/>
  <c r="J136" i="18" s="1"/>
  <c r="J135" i="18" s="1"/>
  <c r="J134" i="18" s="1"/>
  <c r="J133" i="18" s="1"/>
  <c r="L139" i="6"/>
  <c r="L138" i="6" s="1"/>
  <c r="L137" i="6" s="1"/>
  <c r="L136" i="6" s="1"/>
  <c r="L135" i="6" s="1"/>
  <c r="L134" i="6" s="1"/>
  <c r="K139" i="6"/>
  <c r="K138" i="6" l="1"/>
  <c r="K137" i="6" s="1"/>
  <c r="K136" i="6" s="1"/>
  <c r="K135" i="6" s="1"/>
  <c r="K134" i="6" s="1"/>
  <c r="K91" i="9"/>
  <c r="K90" i="9" s="1"/>
  <c r="K89" i="9" s="1"/>
  <c r="K88" i="9" s="1"/>
  <c r="K87" i="9" s="1"/>
  <c r="L91" i="9"/>
  <c r="L90" i="9" s="1"/>
  <c r="L89" i="9" s="1"/>
  <c r="L88" i="9" s="1"/>
  <c r="L87" i="9" s="1"/>
  <c r="J91" i="9"/>
  <c r="J90" i="9" s="1"/>
  <c r="J89" i="9" s="1"/>
  <c r="J88" i="9" s="1"/>
  <c r="J87" i="9" s="1"/>
  <c r="J26" i="18"/>
  <c r="J25" i="18" s="1"/>
  <c r="K26" i="18"/>
  <c r="K25" i="18" s="1"/>
  <c r="I26" i="18"/>
  <c r="I25" i="18" s="1"/>
  <c r="K26" i="6"/>
  <c r="L26" i="6"/>
  <c r="J26" i="6"/>
  <c r="K25" i="6" l="1"/>
  <c r="K23" i="18"/>
  <c r="K22" i="18" s="1"/>
  <c r="K21" i="18" s="1"/>
  <c r="K29" i="18"/>
  <c r="J23" i="18"/>
  <c r="J22" i="18" s="1"/>
  <c r="J21" i="18" s="1"/>
  <c r="J29" i="18"/>
  <c r="J114" i="6"/>
  <c r="J14" i="6"/>
  <c r="J13" i="6" s="1"/>
  <c r="J12" i="6" s="1"/>
  <c r="K115" i="6"/>
  <c r="K114" i="6" s="1"/>
  <c r="L115" i="6"/>
  <c r="L114" i="6" s="1"/>
  <c r="J125" i="18"/>
  <c r="J124" i="18" s="1"/>
  <c r="J123" i="18" s="1"/>
  <c r="J122" i="18" s="1"/>
  <c r="J121" i="18" s="1"/>
  <c r="J120" i="18" s="1"/>
  <c r="J119" i="18" s="1"/>
  <c r="K125" i="18"/>
  <c r="I125" i="18"/>
  <c r="I124" i="18" s="1"/>
  <c r="I123" i="18" s="1"/>
  <c r="I122" i="18" s="1"/>
  <c r="I121" i="18" s="1"/>
  <c r="I120" i="18" s="1"/>
  <c r="J118" i="18"/>
  <c r="J117" i="18" s="1"/>
  <c r="J116" i="18" s="1"/>
  <c r="K118" i="18"/>
  <c r="K117" i="18" s="1"/>
  <c r="K116" i="18" s="1"/>
  <c r="I118" i="18"/>
  <c r="I117" i="18" s="1"/>
  <c r="I116" i="18" s="1"/>
  <c r="J115" i="18"/>
  <c r="J114" i="18" s="1"/>
  <c r="J113" i="18" s="1"/>
  <c r="K115" i="18"/>
  <c r="K114" i="18" s="1"/>
  <c r="K113" i="18" s="1"/>
  <c r="I115" i="18"/>
  <c r="I114" i="18" s="1"/>
  <c r="I113" i="18" s="1"/>
  <c r="J61" i="18"/>
  <c r="J60" i="18" s="1"/>
  <c r="K61" i="18"/>
  <c r="K60" i="18" s="1"/>
  <c r="I60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I29" i="18"/>
  <c r="I27" i="18" s="1"/>
  <c r="I23" i="18"/>
  <c r="I14" i="18"/>
  <c r="K72" i="9"/>
  <c r="L72" i="9"/>
  <c r="K126" i="9"/>
  <c r="L126" i="9"/>
  <c r="J126" i="9"/>
  <c r="K120" i="9"/>
  <c r="L120" i="9"/>
  <c r="J120" i="9"/>
  <c r="J72" i="9"/>
  <c r="K132" i="18"/>
  <c r="K131" i="18" s="1"/>
  <c r="K130" i="18" s="1"/>
  <c r="K129" i="18" s="1"/>
  <c r="K128" i="18" s="1"/>
  <c r="K127" i="18" s="1"/>
  <c r="K126" i="18" s="1"/>
  <c r="J132" i="18"/>
  <c r="J131" i="18" s="1"/>
  <c r="J130" i="18" s="1"/>
  <c r="J129" i="18" s="1"/>
  <c r="J128" i="18" s="1"/>
  <c r="J127" i="18" s="1"/>
  <c r="J126" i="18" s="1"/>
  <c r="I132" i="18"/>
  <c r="I131" i="18" s="1"/>
  <c r="I130" i="18" s="1"/>
  <c r="I129" i="18" s="1"/>
  <c r="I128" i="18" s="1"/>
  <c r="I127" i="18" s="1"/>
  <c r="I12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C27" i="1"/>
  <c r="C21" i="1" s="1"/>
  <c r="D27" i="1"/>
  <c r="D21" i="1" s="1"/>
  <c r="E27" i="1"/>
  <c r="E21" i="1" s="1"/>
  <c r="E17" i="12"/>
  <c r="D17" i="12"/>
  <c r="E13" i="12"/>
  <c r="D13" i="12"/>
  <c r="C13" i="12"/>
  <c r="E9" i="12"/>
  <c r="D9" i="12"/>
  <c r="C9" i="12"/>
  <c r="L23" i="6"/>
  <c r="K23" i="6"/>
  <c r="J23" i="6"/>
  <c r="L14" i="6"/>
  <c r="L13" i="6" s="1"/>
  <c r="L12" i="6" s="1"/>
  <c r="K14" i="6"/>
  <c r="K13" i="6" s="1"/>
  <c r="K12" i="6" s="1"/>
  <c r="L37" i="6"/>
  <c r="L36" i="6" s="1"/>
  <c r="K37" i="6"/>
  <c r="K36" i="6" s="1"/>
  <c r="J37" i="6"/>
  <c r="J36" i="6" s="1"/>
  <c r="J25" i="6"/>
  <c r="L43" i="6"/>
  <c r="L42" i="6" s="1"/>
  <c r="K43" i="6"/>
  <c r="K42" i="6" s="1"/>
  <c r="J43" i="6"/>
  <c r="J42" i="6" s="1"/>
  <c r="L61" i="6"/>
  <c r="K61" i="6"/>
  <c r="J61" i="6"/>
  <c r="L59" i="6"/>
  <c r="K59" i="6"/>
  <c r="K118" i="6"/>
  <c r="K117" i="6" s="1"/>
  <c r="L118" i="6"/>
  <c r="L117" i="6" s="1"/>
  <c r="J118" i="6"/>
  <c r="J117" i="6" s="1"/>
  <c r="K125" i="6"/>
  <c r="K124" i="6" s="1"/>
  <c r="L125" i="6"/>
  <c r="L124" i="6" s="1"/>
  <c r="J125" i="6"/>
  <c r="J124" i="6" s="1"/>
  <c r="J123" i="6" s="1"/>
  <c r="J122" i="6" s="1"/>
  <c r="J121" i="6" s="1"/>
  <c r="J120" i="6" s="1"/>
  <c r="K132" i="6"/>
  <c r="K131" i="6" s="1"/>
  <c r="L132" i="6"/>
  <c r="L131" i="6" s="1"/>
  <c r="J132" i="6"/>
  <c r="J131" i="6" s="1"/>
  <c r="D10" i="1"/>
  <c r="D9" i="1" s="1"/>
  <c r="E10" i="1"/>
  <c r="E9" i="1" s="1"/>
  <c r="D12" i="1"/>
  <c r="E12" i="1"/>
  <c r="D14" i="1"/>
  <c r="E14" i="1"/>
  <c r="D16" i="1"/>
  <c r="E16" i="1"/>
  <c r="C16" i="1"/>
  <c r="C14" i="1"/>
  <c r="C12" i="1"/>
  <c r="C10" i="1"/>
  <c r="C9" i="1" s="1"/>
  <c r="I112" i="18" l="1"/>
  <c r="I111" i="18" s="1"/>
  <c r="I97" i="18" s="1"/>
  <c r="I90" i="18" s="1"/>
  <c r="K112" i="18"/>
  <c r="K111" i="18" s="1"/>
  <c r="K97" i="18" s="1"/>
  <c r="K90" i="18" s="1"/>
  <c r="J112" i="18"/>
  <c r="J111" i="18" s="1"/>
  <c r="J97" i="18" s="1"/>
  <c r="J90" i="18" s="1"/>
  <c r="J27" i="18"/>
  <c r="J24" i="18" s="1"/>
  <c r="J20" i="18" s="1"/>
  <c r="K27" i="18"/>
  <c r="K24" i="18" s="1"/>
  <c r="K20" i="18" s="1"/>
  <c r="J21" i="6"/>
  <c r="E8" i="1"/>
  <c r="D8" i="1"/>
  <c r="C8" i="1"/>
  <c r="C7" i="1" s="1"/>
  <c r="J22" i="6"/>
  <c r="J99" i="9"/>
  <c r="J98" i="9" s="1"/>
  <c r="J97" i="9" s="1"/>
  <c r="K100" i="9"/>
  <c r="K99" i="9" s="1"/>
  <c r="K98" i="9" s="1"/>
  <c r="K97" i="9" s="1"/>
  <c r="K21" i="6"/>
  <c r="K11" i="6"/>
  <c r="K10" i="6" s="1"/>
  <c r="J11" i="6"/>
  <c r="J10" i="6" s="1"/>
  <c r="L11" i="6"/>
  <c r="L10" i="6" s="1"/>
  <c r="K124" i="18"/>
  <c r="K123" i="18" s="1"/>
  <c r="K122" i="18" s="1"/>
  <c r="K121" i="18" s="1"/>
  <c r="K120" i="18" s="1"/>
  <c r="K119" i="18" s="1"/>
  <c r="K36" i="18"/>
  <c r="K35" i="18" s="1"/>
  <c r="K34" i="18" s="1"/>
  <c r="K33" i="18" s="1"/>
  <c r="K125" i="9"/>
  <c r="K124" i="9" s="1"/>
  <c r="K121" i="9" s="1"/>
  <c r="K119" i="9"/>
  <c r="K118" i="9" s="1"/>
  <c r="K115" i="9" s="1"/>
  <c r="K85" i="9"/>
  <c r="K84" i="9" s="1"/>
  <c r="K83" i="9" s="1"/>
  <c r="K144" i="9"/>
  <c r="K143" i="9" s="1"/>
  <c r="K142" i="9" s="1"/>
  <c r="K139" i="9" s="1"/>
  <c r="L168" i="9"/>
  <c r="L167" i="9" s="1"/>
  <c r="L166" i="9" s="1"/>
  <c r="K173" i="9"/>
  <c r="K172" i="9" s="1"/>
  <c r="K171" i="9" s="1"/>
  <c r="K170" i="9" s="1"/>
  <c r="K169" i="9" s="1"/>
  <c r="L25" i="6"/>
  <c r="L85" i="9"/>
  <c r="L84" i="9" s="1"/>
  <c r="L83" i="9" s="1"/>
  <c r="K114" i="9"/>
  <c r="L144" i="9"/>
  <c r="L143" i="9" s="1"/>
  <c r="L142" i="9" s="1"/>
  <c r="L139" i="9" s="1"/>
  <c r="K150" i="9"/>
  <c r="K149" i="9" s="1"/>
  <c r="K148" i="9" s="1"/>
  <c r="K145" i="9" s="1"/>
  <c r="J168" i="9"/>
  <c r="J167" i="9" s="1"/>
  <c r="J166" i="9" s="1"/>
  <c r="L173" i="9"/>
  <c r="L172" i="9" s="1"/>
  <c r="L171" i="9" s="1"/>
  <c r="L170" i="9" s="1"/>
  <c r="L169" i="9" s="1"/>
  <c r="J85" i="9"/>
  <c r="J84" i="9" s="1"/>
  <c r="J83" i="9" s="1"/>
  <c r="J82" i="9" s="1"/>
  <c r="J81" i="9" s="1"/>
  <c r="J80" i="9" s="1"/>
  <c r="L114" i="9"/>
  <c r="J144" i="9"/>
  <c r="J143" i="9" s="1"/>
  <c r="J142" i="9" s="1"/>
  <c r="J139" i="9" s="1"/>
  <c r="L150" i="9"/>
  <c r="L149" i="9" s="1"/>
  <c r="L148" i="9" s="1"/>
  <c r="L145" i="9" s="1"/>
  <c r="J173" i="9"/>
  <c r="J172" i="9" s="1"/>
  <c r="J171" i="9" s="1"/>
  <c r="J170" i="9" s="1"/>
  <c r="J169" i="9" s="1"/>
  <c r="J114" i="9"/>
  <c r="J150" i="9"/>
  <c r="K168" i="9"/>
  <c r="K167" i="9" s="1"/>
  <c r="K166" i="9" s="1"/>
  <c r="L71" i="9"/>
  <c r="L70" i="9" s="1"/>
  <c r="L67" i="9" s="1"/>
  <c r="L66" i="9" s="1"/>
  <c r="J125" i="9"/>
  <c r="J124" i="9" s="1"/>
  <c r="J121" i="9" s="1"/>
  <c r="J113" i="6"/>
  <c r="I119" i="18"/>
  <c r="I58" i="18"/>
  <c r="I57" i="18" s="1"/>
  <c r="I13" i="18"/>
  <c r="I12" i="18" s="1"/>
  <c r="I11" i="18" s="1"/>
  <c r="I24" i="18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J13" i="18"/>
  <c r="J12" i="18" s="1"/>
  <c r="J11" i="18" s="1"/>
  <c r="J58" i="18"/>
  <c r="J57" i="18" s="1"/>
  <c r="J56" i="18" s="1"/>
  <c r="J55" i="18" s="1"/>
  <c r="J54" i="18" s="1"/>
  <c r="J53" i="18" s="1"/>
  <c r="L58" i="6"/>
  <c r="L57" i="6" s="1"/>
  <c r="L56" i="6" s="1"/>
  <c r="L113" i="6"/>
  <c r="K113" i="6"/>
  <c r="K22" i="6"/>
  <c r="K58" i="6"/>
  <c r="K57" i="6" s="1"/>
  <c r="K56" i="6" s="1"/>
  <c r="L22" i="6"/>
  <c r="J130" i="6"/>
  <c r="J129" i="6" s="1"/>
  <c r="J128" i="6" s="1"/>
  <c r="J127" i="6" s="1"/>
  <c r="J58" i="6"/>
  <c r="J57" i="6" s="1"/>
  <c r="J56" i="6" s="1"/>
  <c r="L112" i="6"/>
  <c r="L98" i="6" s="1"/>
  <c r="L91" i="6" s="1"/>
  <c r="L35" i="6"/>
  <c r="L34" i="6" s="1"/>
  <c r="L179" i="9"/>
  <c r="L178" i="9" s="1"/>
  <c r="L177" i="9" s="1"/>
  <c r="J71" i="9"/>
  <c r="J70" i="9" s="1"/>
  <c r="L130" i="6"/>
  <c r="L129" i="6" s="1"/>
  <c r="L128" i="6" s="1"/>
  <c r="L127" i="6" s="1"/>
  <c r="K123" i="6"/>
  <c r="K122" i="6" s="1"/>
  <c r="K121" i="6" s="1"/>
  <c r="K120" i="6" s="1"/>
  <c r="L41" i="6"/>
  <c r="L40" i="6" s="1"/>
  <c r="L39" i="6" s="1"/>
  <c r="L119" i="9"/>
  <c r="L118" i="9" s="1"/>
  <c r="J35" i="6"/>
  <c r="J34" i="6" s="1"/>
  <c r="J179" i="9"/>
  <c r="J178" i="9" s="1"/>
  <c r="J177" i="9" s="1"/>
  <c r="K179" i="9"/>
  <c r="K178" i="9" s="1"/>
  <c r="K177" i="9" s="1"/>
  <c r="K35" i="6"/>
  <c r="K34" i="6" s="1"/>
  <c r="K71" i="9"/>
  <c r="K70" i="9" s="1"/>
  <c r="L123" i="6"/>
  <c r="L122" i="6" s="1"/>
  <c r="L121" i="6" s="1"/>
  <c r="L120" i="6" s="1"/>
  <c r="J112" i="6"/>
  <c r="K112" i="6"/>
  <c r="K98" i="6" s="1"/>
  <c r="K91" i="6" s="1"/>
  <c r="J119" i="9"/>
  <c r="J118" i="9" s="1"/>
  <c r="J41" i="6"/>
  <c r="J40" i="6" s="1"/>
  <c r="J39" i="6" s="1"/>
  <c r="K41" i="6"/>
  <c r="K40" i="6" s="1"/>
  <c r="K39" i="6" s="1"/>
  <c r="K130" i="6"/>
  <c r="K129" i="6" s="1"/>
  <c r="K128" i="6" s="1"/>
  <c r="K127" i="6" s="1"/>
  <c r="J98" i="6" l="1"/>
  <c r="J91" i="6" s="1"/>
  <c r="J149" i="9"/>
  <c r="J148" i="9" s="1"/>
  <c r="J145" i="9" s="1"/>
  <c r="J108" i="9"/>
  <c r="J92" i="9"/>
  <c r="J86" i="9" s="1"/>
  <c r="J79" i="9" s="1"/>
  <c r="K92" i="9"/>
  <c r="K86" i="9" s="1"/>
  <c r="L108" i="9"/>
  <c r="L107" i="9" s="1"/>
  <c r="K108" i="9"/>
  <c r="K107" i="9" s="1"/>
  <c r="L21" i="6"/>
  <c r="L20" i="6" s="1"/>
  <c r="L19" i="6" s="1"/>
  <c r="L9" i="6" s="1"/>
  <c r="I20" i="18"/>
  <c r="I19" i="18" s="1"/>
  <c r="I18" i="18" s="1"/>
  <c r="L113" i="9"/>
  <c r="L112" i="9" s="1"/>
  <c r="L111" i="9" s="1"/>
  <c r="L110" i="9" s="1"/>
  <c r="J113" i="9"/>
  <c r="J112" i="9" s="1"/>
  <c r="J109" i="9" s="1"/>
  <c r="J20" i="6"/>
  <c r="K20" i="6"/>
  <c r="K19" i="6" s="1"/>
  <c r="K9" i="6" s="1"/>
  <c r="J10" i="18"/>
  <c r="J9" i="18" s="1"/>
  <c r="K10" i="18"/>
  <c r="K9" i="18" s="1"/>
  <c r="I10" i="18"/>
  <c r="I9" i="18" s="1"/>
  <c r="L100" i="9"/>
  <c r="L99" i="9" s="1"/>
  <c r="L98" i="9" s="1"/>
  <c r="L97" i="9" s="1"/>
  <c r="K147" i="9"/>
  <c r="K146" i="9" s="1"/>
  <c r="L163" i="9"/>
  <c r="J141" i="9"/>
  <c r="J140" i="9" s="1"/>
  <c r="L55" i="6"/>
  <c r="L54" i="6" s="1"/>
  <c r="L147" i="9"/>
  <c r="L146" i="9" s="1"/>
  <c r="J163" i="9"/>
  <c r="K163" i="9"/>
  <c r="K55" i="6"/>
  <c r="K54" i="6" s="1"/>
  <c r="K123" i="9"/>
  <c r="K122" i="9" s="1"/>
  <c r="K141" i="9"/>
  <c r="K140" i="9" s="1"/>
  <c r="K117" i="9"/>
  <c r="K116" i="9" s="1"/>
  <c r="J123" i="9"/>
  <c r="J122" i="9" s="1"/>
  <c r="L141" i="9"/>
  <c r="L140" i="9" s="1"/>
  <c r="L69" i="9"/>
  <c r="L68" i="9" s="1"/>
  <c r="K67" i="9"/>
  <c r="K66" i="9" s="1"/>
  <c r="K69" i="9"/>
  <c r="K68" i="9" s="1"/>
  <c r="K174" i="9"/>
  <c r="K176" i="9"/>
  <c r="K175" i="9" s="1"/>
  <c r="J67" i="9"/>
  <c r="J66" i="9" s="1"/>
  <c r="J69" i="9"/>
  <c r="J68" i="9" s="1"/>
  <c r="J174" i="9"/>
  <c r="J176" i="9"/>
  <c r="J175" i="9" s="1"/>
  <c r="L174" i="9"/>
  <c r="L176" i="9"/>
  <c r="L175" i="9" s="1"/>
  <c r="K165" i="9"/>
  <c r="K164" i="9" s="1"/>
  <c r="L165" i="9"/>
  <c r="L164" i="9" s="1"/>
  <c r="J165" i="9"/>
  <c r="J164" i="9" s="1"/>
  <c r="J115" i="9"/>
  <c r="J117" i="9"/>
  <c r="J116" i="9" s="1"/>
  <c r="L115" i="9"/>
  <c r="L117" i="9"/>
  <c r="L116" i="9" s="1"/>
  <c r="L80" i="9"/>
  <c r="L82" i="9"/>
  <c r="L81" i="9" s="1"/>
  <c r="K80" i="9"/>
  <c r="K82" i="9"/>
  <c r="K81" i="9" s="1"/>
  <c r="K113" i="9"/>
  <c r="K112" i="9" s="1"/>
  <c r="I56" i="18"/>
  <c r="I55" i="18" s="1"/>
  <c r="I54" i="18" s="1"/>
  <c r="I53" i="18" s="1"/>
  <c r="K19" i="18"/>
  <c r="K18" i="18" s="1"/>
  <c r="J19" i="18"/>
  <c r="J18" i="18" s="1"/>
  <c r="L125" i="9"/>
  <c r="L124" i="9" s="1"/>
  <c r="J55" i="6"/>
  <c r="J54" i="6" s="1"/>
  <c r="J147" i="9" l="1"/>
  <c r="J146" i="9" s="1"/>
  <c r="K79" i="9"/>
  <c r="K65" i="9" s="1"/>
  <c r="K7" i="9" s="1"/>
  <c r="L92" i="9"/>
  <c r="L86" i="9" s="1"/>
  <c r="L79" i="9" s="1"/>
  <c r="L65" i="9" s="1"/>
  <c r="L7" i="9" s="1"/>
  <c r="J8" i="18"/>
  <c r="J7" i="18" s="1"/>
  <c r="K8" i="18"/>
  <c r="K7" i="18" s="1"/>
  <c r="I8" i="18"/>
  <c r="I7" i="18" s="1"/>
  <c r="J111" i="9"/>
  <c r="J110" i="9" s="1"/>
  <c r="L109" i="9"/>
  <c r="L8" i="6"/>
  <c r="L7" i="6" s="1"/>
  <c r="E21" i="13" s="1"/>
  <c r="K8" i="6"/>
  <c r="K7" i="6" s="1"/>
  <c r="D21" i="13" s="1"/>
  <c r="J19" i="6"/>
  <c r="J9" i="6" s="1"/>
  <c r="J8" i="6" s="1"/>
  <c r="C18" i="13"/>
  <c r="E7" i="1"/>
  <c r="E18" i="13" s="1"/>
  <c r="E17" i="13" s="1"/>
  <c r="E16" i="13" s="1"/>
  <c r="D7" i="1"/>
  <c r="D18" i="13" s="1"/>
  <c r="D17" i="13" s="1"/>
  <c r="D16" i="13" s="1"/>
  <c r="L121" i="9"/>
  <c r="L123" i="9"/>
  <c r="L122" i="9" s="1"/>
  <c r="K109" i="9"/>
  <c r="K111" i="9"/>
  <c r="K110" i="9" s="1"/>
  <c r="J65" i="9"/>
  <c r="J107" i="9"/>
  <c r="J7" i="9" l="1"/>
  <c r="C17" i="13"/>
  <c r="C16" i="13" s="1"/>
  <c r="J7" i="6"/>
  <c r="C21" i="13" s="1"/>
  <c r="C20" i="13" s="1"/>
  <c r="C19" i="13" s="1"/>
  <c r="C15" i="13" l="1"/>
  <c r="C7" i="13" s="1"/>
  <c r="E20" i="13"/>
  <c r="E19" i="13" s="1"/>
  <c r="D20" i="13"/>
  <c r="D19" i="13" s="1"/>
  <c r="E15" i="13" l="1"/>
  <c r="E7" i="13" s="1"/>
  <c r="D15" i="13"/>
  <c r="D7" i="13" s="1"/>
</calcChain>
</file>

<file path=xl/sharedStrings.xml><?xml version="1.0" encoding="utf-8"?>
<sst xmlns="http://schemas.openxmlformats.org/spreadsheetml/2006/main" count="2542" uniqueCount="254">
  <si>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</si>
  <si>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</si>
  <si>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</si>
  <si>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</si>
  <si>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</si>
  <si>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</si>
  <si>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</si>
  <si>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</si>
  <si>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</si>
  <si>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</si>
  <si>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</si>
  <si>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</si>
  <si>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</si>
  <si>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</si>
  <si>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</si>
  <si>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</si>
  <si>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</si>
  <si>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</si>
  <si>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</si>
  <si>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</si>
  <si>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</si>
  <si>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</si>
  <si>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</si>
  <si>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</si>
  <si>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</si>
  <si>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</si>
  <si>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</si>
  <si>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</si>
  <si>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</si>
  <si>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</si>
  <si>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</si>
  <si>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</si>
  <si>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</si>
  <si>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</si>
  <si>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</si>
  <si>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</si>
  <si>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</si>
  <si>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</si>
  <si>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</si>
  <si>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</si>
  <si>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</si>
  <si>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</si>
  <si>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</si>
  <si>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</si>
  <si>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</si>
  <si>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</si>
  <si>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</si>
  <si>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</si>
  <si>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</si>
  <si>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</si>
  <si>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</si>
  <si>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</si>
  <si>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</si>
  <si>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</si>
  <si>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</si>
  <si>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</si>
  <si>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</si>
  <si>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</si>
  <si>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</si>
  <si>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</si>
  <si>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</si>
  <si>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</si>
  <si>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</si>
  <si>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</si>
  <si>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</si>
  <si>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</si>
  <si>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</si>
  <si>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</si>
  <si>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</si>
  <si>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</si>
  <si>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</si>
  <si>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</si>
  <si>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</si>
  <si>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</si>
  <si>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</si>
  <si>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</si>
  <si>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</si>
  <si>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</si>
  <si>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</si>
  <si>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</si>
  <si>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</si>
  <si>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</si>
  <si>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</si>
  <si>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</si>
  <si>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</si>
  <si>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</si>
  <si>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</si>
  <si>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</si>
  <si>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</si>
  <si>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</si>
  <si>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</si>
  <si>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</si>
  <si>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</si>
  <si>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</si>
  <si>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</si>
  <si>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</si>
  <si>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</si>
  <si>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</si>
  <si>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</si>
  <si>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</si>
  <si>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</si>
  <si>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</si>
  <si>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</si>
  <si>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</si>
  <si>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</si>
  <si>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</si>
  <si>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</si>
  <si>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</si>
  <si>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</si>
  <si>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</si>
  <si>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</si>
  <si>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</si>
  <si>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</si>
  <si>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</si>
  <si>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</si>
  <si>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</si>
  <si>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</si>
  <si>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</si>
  <si>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</si>
  <si>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</si>
  <si>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</si>
  <si>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</si>
  <si>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</si>
  <si>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</si>
  <si>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</si>
  <si>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</si>
  <si>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</si>
  <si>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</si>
  <si>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</si>
  <si>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</si>
  <si>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</si>
  <si>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</si>
  <si>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</si>
  <si>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</si>
  <si>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</si>
  <si>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</si>
  <si>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</si>
  <si>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</si>
  <si>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</si>
  <si>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</si>
  <si>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</si>
  <si>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</si>
  <si>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</si>
  <si>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</si>
  <si>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</si>
  <si>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</si>
  <si>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</si>
  <si>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</si>
  <si>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</si>
  <si>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</si>
  <si>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</si>
  <si>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</si>
  <si>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</si>
  <si>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</si>
  <si>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</si>
  <si>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</si>
  <si>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</si>
  <si>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</si>
  <si>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</si>
  <si>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</si>
  <si>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</si>
  <si>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</si>
  <si>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</si>
  <si>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</si>
  <si>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</si>
  <si>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</si>
  <si>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</si>
  <si>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</si>
  <si>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</si>
  <si>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</si>
  <si>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</si>
  <si>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</si>
  <si>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</si>
  <si>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</si>
  <si>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</si>
  <si>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</si>
  <si>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</si>
  <si>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</si>
  <si>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</si>
  <si>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</si>
  <si>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</si>
  <si>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</si>
  <si>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</si>
  <si>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</si>
  <si>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</si>
  <si>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</si>
  <si>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</si>
  <si>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</si>
  <si>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</si>
  <si>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</si>
  <si>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</si>
  <si>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</si>
  <si>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</si>
  <si>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</si>
  <si>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</si>
  <si>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</si>
  <si>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</si>
  <si>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</si>
  <si>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</si>
  <si>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</si>
  <si>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</si>
  <si>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</si>
  <si>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</si>
  <si>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</si>
  <si>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</si>
  <si>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</si>
  <si>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</si>
  <si>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</si>
  <si>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</si>
  <si>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</si>
  <si>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</si>
  <si>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</si>
  <si>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</si>
  <si>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</si>
  <si>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</si>
  <si>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</si>
  <si>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</si>
  <si>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</si>
  <si>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</si>
  <si>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</si>
  <si>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</si>
  <si>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</si>
  <si>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</si>
  <si>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</si>
  <si>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</si>
  <si>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</si>
  <si>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</si>
  <si>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</si>
  <si>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</si>
  <si>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</si>
  <si>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«Оформление в собственность автомобильных дорог местного значения общего пользования   Адашевского сельского поселения»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</si>
  <si>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</si>
  <si>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</si>
  <si>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</si>
  <si>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</si>
  <si>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</si>
  <si>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</si>
  <si>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</si>
  <si>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</si>
  <si>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</si>
  <si>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91020705030100000150</t>
  </si>
  <si>
    <t>27</t>
  </si>
  <si>
    <t>План мероприятий Адашевского сельского поселения Кадошкинского муниципального района Республики Мордовия</t>
  </si>
  <si>
    <t>Основное мероприятие "Уличное освещение Адашевского сельского поселения Кадошкинского муниципального района Республики Мордовия"</t>
  </si>
  <si>
    <t>Основное мероприятие "Поддержание и улучшение санитарного и эстетического состояния территории Адашевского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</si>
  <si>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Адашевского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</si>
  <si>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43010</t>
  </si>
  <si>
    <t>43040</t>
  </si>
  <si>
    <t>+307,53968</t>
  </si>
  <si>
    <t>37</t>
  </si>
  <si>
    <t>Основное мероприятие</t>
  </si>
  <si>
    <t>Подготовка описания местоположения границ территориальных зон,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</si>
  <si>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>S6290</t>
  </si>
  <si>
    <t>Муниципальная программа «Территориальное планирование и градостроительное зонирование Адашевского сельского поселения Кадошкинского муниципального района Республики Мордовия на 2025г.-2027 г.г»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</si>
</sst>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1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C2D2E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9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49" fontId="3" fillId="3" borderId="0" xfId="1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0" borderId="26" xfId="0" applyNumberFormat="1" applyFont="1" applyFill="1" applyBorder="1" applyAlignment="1">
      <alignment horizontal="left" wrapText="1"/>
    </xf>
    <xf numFmtId="165" fontId="4" fillId="3" borderId="1" xfId="0" applyNumberFormat="1" applyFont="1" applyFill="1" applyBorder="1"/>
    <xf numFmtId="49" fontId="3" fillId="0" borderId="26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0" fontId="20" fillId="0" borderId="0" xfId="0" applyFont="1" applyAlignment="1">
      <alignment wrapText="1"/>
    </xf>
    <xf numFmtId="0" fontId="20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95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view="pageBreakPreview" zoomScaleNormal="75" zoomScaleSheetLayoutView="100" workbookViewId="0">
      <selection activeCell="C31" sqref="C31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 x14ac:dyDescent="0.25">
      <c r="A1" s="130"/>
      <c r="B1" s="130"/>
      <c r="C1" s="274" t="s">
        <v>208</v>
      </c>
      <c r="D1" s="274"/>
      <c r="E1" s="274"/>
    </row>
    <row r="2" spans="1:5" ht="37.5" customHeight="1" x14ac:dyDescent="0.25">
      <c r="A2" s="280" t="s">
        <v>155</v>
      </c>
      <c r="B2" s="280"/>
      <c r="C2" s="280"/>
      <c r="D2" s="280"/>
      <c r="E2" s="280"/>
    </row>
    <row r="3" spans="1:5" x14ac:dyDescent="0.25">
      <c r="A3" s="130"/>
      <c r="B3" s="130"/>
      <c r="C3" s="281" t="s">
        <v>0</v>
      </c>
      <c r="D3" s="281"/>
      <c r="E3" s="281"/>
    </row>
    <row r="4" spans="1:5" ht="21" customHeight="1" x14ac:dyDescent="0.25">
      <c r="A4" s="276" t="s">
        <v>1</v>
      </c>
      <c r="B4" s="278" t="s">
        <v>2</v>
      </c>
      <c r="C4" s="275" t="s">
        <v>3</v>
      </c>
      <c r="D4" s="275"/>
      <c r="E4" s="275"/>
    </row>
    <row r="5" spans="1:5" x14ac:dyDescent="0.25">
      <c r="A5" s="277"/>
      <c r="B5" s="279"/>
      <c r="C5" s="246" t="s">
        <v>188</v>
      </c>
      <c r="D5" s="246" t="s">
        <v>206</v>
      </c>
      <c r="E5" s="246" t="s">
        <v>209</v>
      </c>
    </row>
    <row r="6" spans="1:5" x14ac:dyDescent="0.2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 x14ac:dyDescent="0.25">
      <c r="A7" s="17"/>
      <c r="B7" s="18" t="s">
        <v>184</v>
      </c>
      <c r="C7" s="19">
        <f>SUM(C8+C21+C32)</f>
        <v>3758.7286799999997</v>
      </c>
      <c r="D7" s="19">
        <f>SUM(D8+D21)</f>
        <v>1779.1999999999998</v>
      </c>
      <c r="E7" s="19">
        <f>SUM(E8+E21)</f>
        <v>1944.1</v>
      </c>
    </row>
    <row r="8" spans="1:5" x14ac:dyDescent="0.2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 x14ac:dyDescent="0.2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 x14ac:dyDescent="0.2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 x14ac:dyDescent="0.25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 x14ac:dyDescent="0.25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 x14ac:dyDescent="0.25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 x14ac:dyDescent="0.2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 x14ac:dyDescent="0.25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 x14ac:dyDescent="0.2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 x14ac:dyDescent="0.25">
      <c r="A17" s="22" t="s">
        <v>78</v>
      </c>
      <c r="B17" s="23" t="s">
        <v>79</v>
      </c>
      <c r="C17" s="197">
        <v>136</v>
      </c>
      <c r="D17" s="199">
        <v>137</v>
      </c>
      <c r="E17" s="200">
        <v>138</v>
      </c>
    </row>
    <row r="18" spans="1:8" s="2" customFormat="1" ht="31.5" x14ac:dyDescent="0.25">
      <c r="A18" s="22" t="s">
        <v>80</v>
      </c>
      <c r="B18" s="23" t="s">
        <v>81</v>
      </c>
      <c r="C18" s="197">
        <v>221.9</v>
      </c>
      <c r="D18" s="199">
        <v>240.4</v>
      </c>
      <c r="E18" s="200">
        <v>260</v>
      </c>
      <c r="F18" s="241"/>
      <c r="G18" s="243"/>
      <c r="H18" s="243"/>
    </row>
    <row r="19" spans="1:8" s="2" customFormat="1" ht="37.9" customHeight="1" x14ac:dyDescent="0.25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 x14ac:dyDescent="0.25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 x14ac:dyDescent="0.25">
      <c r="A21" s="26" t="s">
        <v>82</v>
      </c>
      <c r="B21" s="27" t="s">
        <v>83</v>
      </c>
      <c r="C21" s="21">
        <f>C22+C25+C27+C30</f>
        <v>2946.3286799999996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 x14ac:dyDescent="0.25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 x14ac:dyDescent="0.25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 x14ac:dyDescent="0.25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37.5" customHeight="1" x14ac:dyDescent="0.25">
      <c r="A25" s="20" t="s">
        <v>191</v>
      </c>
      <c r="B25" s="28" t="s">
        <v>192</v>
      </c>
      <c r="C25" s="213">
        <f>C26</f>
        <v>685.7</v>
      </c>
      <c r="D25" s="213">
        <f t="shared" ref="D25:E25" si="5">D26</f>
        <v>0</v>
      </c>
      <c r="E25" s="213">
        <f t="shared" si="5"/>
        <v>0</v>
      </c>
    </row>
    <row r="26" spans="1:8" ht="21.75" customHeight="1" x14ac:dyDescent="0.25">
      <c r="A26" s="22" t="s">
        <v>193</v>
      </c>
      <c r="B26" s="25" t="s">
        <v>194</v>
      </c>
      <c r="C26" s="211">
        <v>685.7</v>
      </c>
      <c r="D26" s="212">
        <v>0</v>
      </c>
      <c r="E26" s="212">
        <v>0</v>
      </c>
    </row>
    <row r="27" spans="1:8" x14ac:dyDescent="0.25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 x14ac:dyDescent="0.25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 x14ac:dyDescent="0.25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 x14ac:dyDescent="0.25">
      <c r="A30" s="20" t="s">
        <v>190</v>
      </c>
      <c r="B30" s="18" t="s">
        <v>87</v>
      </c>
      <c r="C30" s="19">
        <f>SUM(C31)</f>
        <v>1266.7286799999997</v>
      </c>
      <c r="D30" s="19">
        <f>SUM(D31)</f>
        <v>419.8</v>
      </c>
      <c r="E30" s="19">
        <f>SUM(E31)</f>
        <v>549.5</v>
      </c>
    </row>
    <row r="31" spans="1:8" ht="66" customHeight="1" x14ac:dyDescent="0.25">
      <c r="A31" s="22" t="s">
        <v>189</v>
      </c>
      <c r="B31" s="25" t="s">
        <v>88</v>
      </c>
      <c r="C31" s="8">
        <f>376.3+70+600+246.84+30-363.951+307.53968</f>
        <v>1266.7286799999997</v>
      </c>
      <c r="D31" s="8">
        <f>389.8+30</f>
        <v>419.8</v>
      </c>
      <c r="E31" s="8">
        <f>519.5+30</f>
        <v>549.5</v>
      </c>
      <c r="F31" s="240" t="s">
        <v>248</v>
      </c>
    </row>
    <row r="32" spans="1:8" x14ac:dyDescent="0.25">
      <c r="A32" s="252" t="s">
        <v>237</v>
      </c>
      <c r="B32" s="253" t="s">
        <v>238</v>
      </c>
      <c r="C32" s="254">
        <f>C33</f>
        <v>240</v>
      </c>
      <c r="D32" s="254">
        <f t="shared" ref="D32:E32" si="6">D33</f>
        <v>0</v>
      </c>
      <c r="E32" s="254">
        <f t="shared" si="6"/>
        <v>0</v>
      </c>
    </row>
    <row r="33" spans="1:5" x14ac:dyDescent="0.25">
      <c r="A33" s="89" t="s">
        <v>240</v>
      </c>
      <c r="B33" s="255" t="s">
        <v>239</v>
      </c>
      <c r="C33" s="162">
        <v>240</v>
      </c>
      <c r="D33" s="162">
        <v>0</v>
      </c>
      <c r="E33" s="162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40"/>
  <sheetViews>
    <sheetView view="pageBreakPreview" zoomScale="90" zoomScaleNormal="75" zoomScaleSheetLayoutView="90" workbookViewId="0">
      <selection activeCell="A81" sqref="A81"/>
    </sheetView>
  </sheetViews>
  <sheetFormatPr defaultColWidth="8.5703125" defaultRowHeight="15.75" x14ac:dyDescent="0.2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 x14ac:dyDescent="0.25">
      <c r="A1" s="127"/>
      <c r="B1" s="128"/>
      <c r="C1" s="128"/>
      <c r="D1" s="128"/>
      <c r="E1" s="128"/>
      <c r="F1" s="128"/>
      <c r="G1" s="129"/>
      <c r="H1" s="203"/>
      <c r="I1" s="203"/>
      <c r="J1" s="274" t="s">
        <v>210</v>
      </c>
      <c r="K1" s="274"/>
      <c r="L1" s="274"/>
    </row>
    <row r="2" spans="1:13" ht="57.75" customHeight="1" x14ac:dyDescent="0.25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3" x14ac:dyDescent="0.25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 x14ac:dyDescent="0.25">
      <c r="A4" s="282" t="s">
        <v>12</v>
      </c>
      <c r="B4" s="282" t="s">
        <v>21</v>
      </c>
      <c r="C4" s="282" t="s">
        <v>13</v>
      </c>
      <c r="D4" s="282" t="s">
        <v>176</v>
      </c>
      <c r="E4" s="282" t="s">
        <v>177</v>
      </c>
      <c r="F4" s="282"/>
      <c r="G4" s="282"/>
      <c r="H4" s="282"/>
      <c r="I4" s="282" t="s">
        <v>178</v>
      </c>
      <c r="J4" s="282" t="s">
        <v>63</v>
      </c>
      <c r="K4" s="282"/>
      <c r="L4" s="282"/>
    </row>
    <row r="5" spans="1:13" x14ac:dyDescent="0.25">
      <c r="A5" s="282" t="s">
        <v>179</v>
      </c>
      <c r="B5" s="282" t="s">
        <v>179</v>
      </c>
      <c r="C5" s="282" t="s">
        <v>179</v>
      </c>
      <c r="D5" s="282" t="s">
        <v>179</v>
      </c>
      <c r="E5" s="282" t="s">
        <v>179</v>
      </c>
      <c r="F5" s="282"/>
      <c r="G5" s="282"/>
      <c r="H5" s="282"/>
      <c r="I5" s="282" t="s">
        <v>179</v>
      </c>
      <c r="J5" s="248" t="s">
        <v>188</v>
      </c>
      <c r="K5" s="248" t="s">
        <v>206</v>
      </c>
      <c r="L5" s="248" t="s">
        <v>209</v>
      </c>
    </row>
    <row r="6" spans="1:13" x14ac:dyDescent="0.25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 x14ac:dyDescent="0.25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3864.1963900000005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 x14ac:dyDescent="0.2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J9+J54+J70+J91+J120+J127+J63</f>
        <v>3864.1963900000005</v>
      </c>
      <c r="K8" s="138">
        <f>K9+K54+K70+K91+K120+K127+K139</f>
        <v>1727.2244700000001</v>
      </c>
      <c r="L8" s="138">
        <f>L9+L54+L70+L91+L120+L127+L139</f>
        <v>1881.7293599999998</v>
      </c>
    </row>
    <row r="9" spans="1:13" x14ac:dyDescent="0.25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J10+J19+J39+J45</f>
        <v>1869.413</v>
      </c>
      <c r="K9" s="138">
        <f>K10+K19+K39+K45</f>
        <v>966.2</v>
      </c>
      <c r="L9" s="138">
        <f>L10+L19+L39+L45</f>
        <v>969.1</v>
      </c>
    </row>
    <row r="10" spans="1:13" ht="31.5" x14ac:dyDescent="0.2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578.08699999999999</v>
      </c>
      <c r="K10" s="142">
        <f t="shared" ref="K10:L14" si="1">K11</f>
        <v>449.1</v>
      </c>
      <c r="L10" s="142">
        <f t="shared" si="1"/>
        <v>449.1</v>
      </c>
    </row>
    <row r="11" spans="1:13" x14ac:dyDescent="0.25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578.08699999999999</v>
      </c>
      <c r="K11" s="143">
        <f t="shared" si="1"/>
        <v>449.1</v>
      </c>
      <c r="L11" s="143">
        <f t="shared" si="1"/>
        <v>449.1</v>
      </c>
    </row>
    <row r="12" spans="1:13" x14ac:dyDescent="0.25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578.08699999999999</v>
      </c>
      <c r="K12" s="143">
        <f t="shared" si="1"/>
        <v>449.1</v>
      </c>
      <c r="L12" s="143">
        <f t="shared" si="1"/>
        <v>449.1</v>
      </c>
    </row>
    <row r="13" spans="1:13" x14ac:dyDescent="0.25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378.08700000000005</v>
      </c>
      <c r="K13" s="143">
        <f t="shared" si="1"/>
        <v>449.1</v>
      </c>
      <c r="L13" s="143">
        <f t="shared" si="1"/>
        <v>449.1</v>
      </c>
    </row>
    <row r="14" spans="1:13" ht="47.25" x14ac:dyDescent="0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378.08700000000005</v>
      </c>
      <c r="K14" s="143">
        <f t="shared" si="1"/>
        <v>449.1</v>
      </c>
      <c r="L14" s="143">
        <f t="shared" si="1"/>
        <v>449.1</v>
      </c>
    </row>
    <row r="15" spans="1:13" ht="24.75" customHeight="1" x14ac:dyDescent="0.25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f>449.1-6.926-48.087-16</f>
        <v>378.08700000000005</v>
      </c>
      <c r="K15" s="143">
        <v>449.1</v>
      </c>
      <c r="L15" s="143">
        <v>449.1</v>
      </c>
    </row>
    <row r="16" spans="1:13" ht="42" customHeight="1" x14ac:dyDescent="0.25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200</v>
      </c>
      <c r="K16" s="143">
        <f t="shared" ref="K16:L17" si="2">K17</f>
        <v>0</v>
      </c>
      <c r="L16" s="143">
        <f t="shared" si="2"/>
        <v>0</v>
      </c>
    </row>
    <row r="17" spans="1:13" ht="52.5" customHeight="1" x14ac:dyDescent="0.25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200</v>
      </c>
      <c r="K17" s="143">
        <f t="shared" si="2"/>
        <v>0</v>
      </c>
      <c r="L17" s="143">
        <f t="shared" si="2"/>
        <v>0</v>
      </c>
    </row>
    <row r="18" spans="1:13" ht="30" customHeight="1" x14ac:dyDescent="0.25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200</v>
      </c>
      <c r="K18" s="143">
        <v>0</v>
      </c>
      <c r="L18" s="143">
        <v>0</v>
      </c>
    </row>
    <row r="19" spans="1:13" ht="47.25" x14ac:dyDescent="0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J20+J34</f>
        <v>1285.326</v>
      </c>
      <c r="K19" s="142">
        <f>K20+K34</f>
        <v>511.6</v>
      </c>
      <c r="L19" s="142">
        <f>L20+L34</f>
        <v>514.5</v>
      </c>
    </row>
    <row r="20" spans="1:13" x14ac:dyDescent="0.25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1284.9259999999999</v>
      </c>
      <c r="K20" s="143">
        <f>K21</f>
        <v>511.20000000000005</v>
      </c>
      <c r="L20" s="143">
        <f>L21</f>
        <v>514.1</v>
      </c>
    </row>
    <row r="21" spans="1:13" ht="18.600000000000001" customHeight="1" x14ac:dyDescent="0.25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J23+J25+J31</f>
        <v>1284.9259999999999</v>
      </c>
      <c r="K21" s="143">
        <f t="shared" ref="K21:L21" si="3">K23+K25</f>
        <v>511.20000000000005</v>
      </c>
      <c r="L21" s="143">
        <f t="shared" si="3"/>
        <v>514.1</v>
      </c>
    </row>
    <row r="22" spans="1:13" x14ac:dyDescent="0.25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397.6</v>
      </c>
      <c r="K22" s="143">
        <f t="shared" si="4"/>
        <v>397.6</v>
      </c>
      <c r="L22" s="143">
        <f t="shared" si="4"/>
        <v>397.6</v>
      </c>
    </row>
    <row r="23" spans="1:13" ht="47.25" customHeight="1" x14ac:dyDescent="0.25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4"/>
        <v>397.6</v>
      </c>
      <c r="K23" s="143">
        <f t="shared" si="4"/>
        <v>397.6</v>
      </c>
      <c r="L23" s="143">
        <f t="shared" si="4"/>
        <v>397.6</v>
      </c>
    </row>
    <row r="24" spans="1:13" x14ac:dyDescent="0.25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 x14ac:dyDescent="0.25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394.70000000000005</v>
      </c>
      <c r="K25" s="143">
        <f>K28+K26</f>
        <v>113.6</v>
      </c>
      <c r="L25" s="143">
        <f>L28+L26</f>
        <v>116.5</v>
      </c>
    </row>
    <row r="26" spans="1:13" ht="22.5" customHeight="1" x14ac:dyDescent="0.25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342.70000000000005</v>
      </c>
      <c r="K26" s="143">
        <f t="shared" ref="K26:L26" si="5">K27</f>
        <v>63.6</v>
      </c>
      <c r="L26" s="143">
        <f t="shared" si="5"/>
        <v>66.5</v>
      </c>
    </row>
    <row r="27" spans="1:13" ht="31.5" x14ac:dyDescent="0.2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f>222.3+100.4+20</f>
        <v>342.70000000000005</v>
      </c>
      <c r="K27" s="143">
        <v>63.6</v>
      </c>
      <c r="L27" s="143">
        <v>66.5</v>
      </c>
    </row>
    <row r="28" spans="1:13" s="37" customFormat="1" x14ac:dyDescent="0.25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J30+J29</f>
        <v>52</v>
      </c>
      <c r="K28" s="41">
        <f t="shared" ref="K28:L28" si="6">K30+K29</f>
        <v>50</v>
      </c>
      <c r="L28" s="41">
        <f t="shared" si="6"/>
        <v>50</v>
      </c>
      <c r="M28" s="245"/>
    </row>
    <row r="29" spans="1:13" s="37" customFormat="1" x14ac:dyDescent="0.25">
      <c r="A29" s="93" t="s">
        <v>231</v>
      </c>
      <c r="B29" s="94">
        <v>910</v>
      </c>
      <c r="C29" s="6" t="s">
        <v>16</v>
      </c>
      <c r="D29" s="6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133" t="s">
        <v>232</v>
      </c>
      <c r="J29" s="41">
        <v>2</v>
      </c>
      <c r="K29" s="41">
        <v>0</v>
      </c>
      <c r="L29" s="41">
        <v>0</v>
      </c>
      <c r="M29" s="245"/>
    </row>
    <row r="30" spans="1:13" s="37" customFormat="1" ht="25.5" customHeight="1" x14ac:dyDescent="0.25">
      <c r="A30" s="93" t="s">
        <v>106</v>
      </c>
      <c r="B30" s="94">
        <v>910</v>
      </c>
      <c r="C30" s="6" t="s">
        <v>16</v>
      </c>
      <c r="D30" s="6" t="s">
        <v>17</v>
      </c>
      <c r="E30" s="6" t="s">
        <v>33</v>
      </c>
      <c r="F30" s="89" t="s">
        <v>24</v>
      </c>
      <c r="G30" s="89" t="s">
        <v>36</v>
      </c>
      <c r="H30" s="89" t="s">
        <v>40</v>
      </c>
      <c r="I30" s="133" t="s">
        <v>107</v>
      </c>
      <c r="J30" s="41">
        <v>50</v>
      </c>
      <c r="K30" s="41">
        <v>50</v>
      </c>
      <c r="L30" s="41">
        <v>50</v>
      </c>
      <c r="M30" s="245"/>
    </row>
    <row r="31" spans="1:13" s="37" customFormat="1" ht="36.75" customHeight="1" x14ac:dyDescent="0.25">
      <c r="A31" s="7" t="s">
        <v>195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/>
      <c r="J31" s="41">
        <f>J32</f>
        <v>492.62599999999998</v>
      </c>
      <c r="K31" s="41">
        <f t="shared" ref="K31:L32" si="7">K32</f>
        <v>0</v>
      </c>
      <c r="L31" s="41">
        <f t="shared" si="7"/>
        <v>0</v>
      </c>
      <c r="M31" s="245"/>
    </row>
    <row r="32" spans="1:13" s="37" customFormat="1" ht="55.5" customHeight="1" x14ac:dyDescent="0.25">
      <c r="A32" s="216" t="s">
        <v>100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102</v>
      </c>
      <c r="J32" s="41">
        <f>J33</f>
        <v>492.62599999999998</v>
      </c>
      <c r="K32" s="41">
        <f t="shared" si="7"/>
        <v>0</v>
      </c>
      <c r="L32" s="41">
        <f t="shared" si="7"/>
        <v>0</v>
      </c>
      <c r="M32" s="245"/>
    </row>
    <row r="33" spans="1:13" s="37" customFormat="1" ht="26.25" customHeight="1" x14ac:dyDescent="0.25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196</v>
      </c>
      <c r="I33" s="218" t="s">
        <v>103</v>
      </c>
      <c r="J33" s="41">
        <v>492.62599999999998</v>
      </c>
      <c r="K33" s="41">
        <v>0</v>
      </c>
      <c r="L33" s="41">
        <v>0</v>
      </c>
      <c r="M33" s="245"/>
    </row>
    <row r="34" spans="1:13" s="24" customFormat="1" ht="31.5" x14ac:dyDescent="0.25">
      <c r="A34" s="96" t="s">
        <v>158</v>
      </c>
      <c r="B34" s="94">
        <v>910</v>
      </c>
      <c r="C34" s="6" t="s">
        <v>16</v>
      </c>
      <c r="D34" s="6" t="s">
        <v>17</v>
      </c>
      <c r="E34" s="90">
        <v>89</v>
      </c>
      <c r="F34" s="89"/>
      <c r="G34" s="89"/>
      <c r="H34" s="89"/>
      <c r="I34" s="145"/>
      <c r="J34" s="143">
        <f>J35</f>
        <v>0.4</v>
      </c>
      <c r="K34" s="143">
        <f t="shared" ref="K34:L37" si="8">K35</f>
        <v>0.4</v>
      </c>
      <c r="L34" s="143">
        <f t="shared" si="8"/>
        <v>0.4</v>
      </c>
      <c r="M34" s="241"/>
    </row>
    <row r="35" spans="1:13" s="24" customFormat="1" ht="47.25" x14ac:dyDescent="0.25">
      <c r="A35" s="96" t="s">
        <v>159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/>
      <c r="H35" s="89"/>
      <c r="I35" s="145"/>
      <c r="J35" s="143">
        <f>J36</f>
        <v>0.4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70.5" customHeight="1" x14ac:dyDescent="0.25">
      <c r="A36" s="146" t="s">
        <v>132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 t="s">
        <v>36</v>
      </c>
      <c r="H36" s="89" t="s">
        <v>42</v>
      </c>
      <c r="I36" s="145"/>
      <c r="J36" s="143">
        <f>J37</f>
        <v>0.4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18" customHeight="1" x14ac:dyDescent="0.25">
      <c r="A37" s="95" t="s">
        <v>96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98</v>
      </c>
      <c r="J37" s="143">
        <f>J38</f>
        <v>0.4</v>
      </c>
      <c r="K37" s="143">
        <f t="shared" si="8"/>
        <v>0.4</v>
      </c>
      <c r="L37" s="143">
        <f t="shared" si="8"/>
        <v>0.4</v>
      </c>
      <c r="M37" s="241"/>
    </row>
    <row r="38" spans="1:13" s="24" customFormat="1" ht="34.5" customHeight="1" x14ac:dyDescent="0.25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v>0.4</v>
      </c>
      <c r="K38" s="143">
        <v>0.4</v>
      </c>
      <c r="L38" s="143">
        <v>0.4</v>
      </c>
      <c r="M38" s="241"/>
    </row>
    <row r="39" spans="1:13" x14ac:dyDescent="0.25">
      <c r="A39" s="141" t="s">
        <v>43</v>
      </c>
      <c r="B39" s="94">
        <v>910</v>
      </c>
      <c r="C39" s="117" t="s">
        <v>16</v>
      </c>
      <c r="D39" s="117" t="s">
        <v>44</v>
      </c>
      <c r="E39" s="117"/>
      <c r="F39" s="147"/>
      <c r="G39" s="147"/>
      <c r="H39" s="148"/>
      <c r="I39" s="148"/>
      <c r="J39" s="142">
        <f>J40</f>
        <v>5</v>
      </c>
      <c r="K39" s="142">
        <f t="shared" ref="K39:L43" si="9">K40</f>
        <v>5</v>
      </c>
      <c r="L39" s="142">
        <f t="shared" si="9"/>
        <v>5</v>
      </c>
    </row>
    <row r="40" spans="1:13" ht="31.5" x14ac:dyDescent="0.25">
      <c r="A40" s="149" t="s">
        <v>158</v>
      </c>
      <c r="B40" s="94">
        <v>910</v>
      </c>
      <c r="C40" s="89" t="s">
        <v>16</v>
      </c>
      <c r="D40" s="89" t="s">
        <v>44</v>
      </c>
      <c r="E40" s="90">
        <v>89</v>
      </c>
      <c r="F40" s="89"/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47.25" x14ac:dyDescent="0.25">
      <c r="A41" s="150" t="s">
        <v>159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/>
      <c r="H41" s="97"/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 ht="31.5" x14ac:dyDescent="0.25">
      <c r="A42" s="95" t="s">
        <v>160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/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x14ac:dyDescent="0.25">
      <c r="A43" s="93" t="s">
        <v>104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 t="s">
        <v>105</v>
      </c>
      <c r="J43" s="143">
        <f>J44</f>
        <v>5</v>
      </c>
      <c r="K43" s="143">
        <f t="shared" si="9"/>
        <v>5</v>
      </c>
      <c r="L43" s="143">
        <f t="shared" si="9"/>
        <v>5</v>
      </c>
    </row>
    <row r="44" spans="1:13" ht="20.25" customHeight="1" x14ac:dyDescent="0.25">
      <c r="A44" s="95" t="s">
        <v>46</v>
      </c>
      <c r="B44" s="94">
        <v>910</v>
      </c>
      <c r="C44" s="89" t="s">
        <v>16</v>
      </c>
      <c r="D44" s="89" t="s">
        <v>44</v>
      </c>
      <c r="E44" s="89" t="s">
        <v>47</v>
      </c>
      <c r="F44" s="89" t="s">
        <v>23</v>
      </c>
      <c r="G44" s="89" t="s">
        <v>36</v>
      </c>
      <c r="H44" s="89" t="s">
        <v>45</v>
      </c>
      <c r="I44" s="97" t="s">
        <v>48</v>
      </c>
      <c r="J44" s="143">
        <v>5</v>
      </c>
      <c r="K44" s="143">
        <v>5</v>
      </c>
      <c r="L44" s="143">
        <v>5</v>
      </c>
    </row>
    <row r="45" spans="1:13" ht="18.75" customHeight="1" x14ac:dyDescent="0.25">
      <c r="A45" s="95" t="s">
        <v>201</v>
      </c>
      <c r="B45" s="94">
        <v>910</v>
      </c>
      <c r="C45" s="221" t="s">
        <v>16</v>
      </c>
      <c r="D45" s="117" t="s">
        <v>31</v>
      </c>
      <c r="E45" s="97"/>
      <c r="F45" s="89"/>
      <c r="G45" s="89"/>
      <c r="H45" s="89"/>
      <c r="I45" s="125"/>
      <c r="J45" s="142">
        <f>J46+J50</f>
        <v>1</v>
      </c>
      <c r="K45" s="142">
        <f t="shared" ref="K45:L45" si="10">K46+K50</f>
        <v>0.5</v>
      </c>
      <c r="L45" s="142">
        <f t="shared" si="10"/>
        <v>0.5</v>
      </c>
    </row>
    <row r="46" spans="1:13" ht="54" customHeight="1" x14ac:dyDescent="0.25">
      <c r="A46" s="95" t="s">
        <v>202</v>
      </c>
      <c r="B46" s="94">
        <v>910</v>
      </c>
      <c r="C46" s="89" t="s">
        <v>16</v>
      </c>
      <c r="D46" s="89" t="s">
        <v>31</v>
      </c>
      <c r="E46" s="97" t="s">
        <v>44</v>
      </c>
      <c r="F46" s="89"/>
      <c r="G46" s="89"/>
      <c r="H46" s="89"/>
      <c r="I46" s="125"/>
      <c r="J46" s="143">
        <f>J47</f>
        <v>0.5</v>
      </c>
      <c r="K46" s="143">
        <f t="shared" ref="K46:L48" si="11">K47</f>
        <v>0</v>
      </c>
      <c r="L46" s="143">
        <f t="shared" si="11"/>
        <v>0</v>
      </c>
    </row>
    <row r="47" spans="1:13" ht="20.25" customHeight="1" x14ac:dyDescent="0.25">
      <c r="A47" s="95" t="s">
        <v>204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/>
      <c r="J47" s="143">
        <f>J48</f>
        <v>0.5</v>
      </c>
      <c r="K47" s="143">
        <f t="shared" si="11"/>
        <v>0</v>
      </c>
      <c r="L47" s="143">
        <f t="shared" si="11"/>
        <v>0</v>
      </c>
    </row>
    <row r="48" spans="1:13" ht="24.75" customHeight="1" x14ac:dyDescent="0.25">
      <c r="A48" s="95" t="s">
        <v>96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98</v>
      </c>
      <c r="J48" s="143">
        <f>J49</f>
        <v>0.5</v>
      </c>
      <c r="K48" s="143">
        <f t="shared" si="11"/>
        <v>0</v>
      </c>
      <c r="L48" s="143">
        <f t="shared" si="11"/>
        <v>0</v>
      </c>
    </row>
    <row r="49" spans="1:12" ht="30.75" customHeight="1" x14ac:dyDescent="0.25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203</v>
      </c>
      <c r="I49" s="125" t="s">
        <v>99</v>
      </c>
      <c r="J49" s="143">
        <v>0.5</v>
      </c>
      <c r="K49" s="143">
        <v>0</v>
      </c>
      <c r="L49" s="143">
        <v>0</v>
      </c>
    </row>
    <row r="50" spans="1:12" ht="37.5" customHeight="1" x14ac:dyDescent="0.25">
      <c r="A50" s="95" t="s">
        <v>226</v>
      </c>
      <c r="B50" s="94">
        <v>910</v>
      </c>
      <c r="C50" s="6" t="s">
        <v>16</v>
      </c>
      <c r="D50" s="6" t="s">
        <v>31</v>
      </c>
      <c r="E50" s="6" t="s">
        <v>223</v>
      </c>
      <c r="F50" s="89"/>
      <c r="G50" s="89"/>
      <c r="H50" s="89"/>
      <c r="I50" s="125"/>
      <c r="J50" s="143">
        <f>J51</f>
        <v>0.5</v>
      </c>
      <c r="K50" s="143">
        <f t="shared" ref="K50:L52" si="12">K51</f>
        <v>0.5</v>
      </c>
      <c r="L50" s="143">
        <f t="shared" si="12"/>
        <v>0.5</v>
      </c>
    </row>
    <row r="51" spans="1:12" ht="37.5" customHeight="1" x14ac:dyDescent="0.25">
      <c r="A51" s="95" t="s">
        <v>224</v>
      </c>
      <c r="B51" s="94">
        <v>910</v>
      </c>
      <c r="C51" s="6" t="s">
        <v>16</v>
      </c>
      <c r="D51" s="6" t="s">
        <v>31</v>
      </c>
      <c r="E51" s="6" t="s">
        <v>223</v>
      </c>
      <c r="F51" s="89" t="s">
        <v>34</v>
      </c>
      <c r="G51" s="89" t="s">
        <v>34</v>
      </c>
      <c r="H51" s="89" t="s">
        <v>225</v>
      </c>
      <c r="I51" s="125"/>
      <c r="J51" s="143">
        <f>J52</f>
        <v>0.5</v>
      </c>
      <c r="K51" s="143">
        <f t="shared" si="12"/>
        <v>0.5</v>
      </c>
      <c r="L51" s="143">
        <f t="shared" si="12"/>
        <v>0.5</v>
      </c>
    </row>
    <row r="52" spans="1:12" ht="24.75" customHeight="1" x14ac:dyDescent="0.25">
      <c r="A52" s="95" t="s">
        <v>96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98</v>
      </c>
      <c r="J52" s="143">
        <f>J53</f>
        <v>0.5</v>
      </c>
      <c r="K52" s="143">
        <f t="shared" si="12"/>
        <v>0.5</v>
      </c>
      <c r="L52" s="143">
        <f t="shared" si="12"/>
        <v>0.5</v>
      </c>
    </row>
    <row r="53" spans="1:12" ht="30.75" customHeight="1" x14ac:dyDescent="0.25">
      <c r="A53" s="95" t="s">
        <v>97</v>
      </c>
      <c r="B53" s="94">
        <v>910</v>
      </c>
      <c r="C53" s="6" t="s">
        <v>16</v>
      </c>
      <c r="D53" s="6" t="s">
        <v>31</v>
      </c>
      <c r="E53" s="6" t="s">
        <v>223</v>
      </c>
      <c r="F53" s="6" t="s">
        <v>34</v>
      </c>
      <c r="G53" s="6" t="s">
        <v>36</v>
      </c>
      <c r="H53" s="6" t="s">
        <v>225</v>
      </c>
      <c r="I53" s="6" t="s">
        <v>99</v>
      </c>
      <c r="J53" s="143">
        <v>0.5</v>
      </c>
      <c r="K53" s="143">
        <v>0.5</v>
      </c>
      <c r="L53" s="143">
        <v>0.5</v>
      </c>
    </row>
    <row r="54" spans="1:12" ht="23.25" customHeight="1" x14ac:dyDescent="0.25">
      <c r="A54" s="141" t="s">
        <v>49</v>
      </c>
      <c r="B54" s="94">
        <v>910</v>
      </c>
      <c r="C54" s="117" t="s">
        <v>27</v>
      </c>
      <c r="D54" s="117"/>
      <c r="E54" s="148"/>
      <c r="F54" s="117"/>
      <c r="G54" s="117"/>
      <c r="H54" s="117"/>
      <c r="I54" s="151"/>
      <c r="J54" s="142">
        <f>J55</f>
        <v>159</v>
      </c>
      <c r="K54" s="142">
        <f>K55</f>
        <v>173.9</v>
      </c>
      <c r="L54" s="142">
        <f>L55</f>
        <v>180.2</v>
      </c>
    </row>
    <row r="55" spans="1:12" ht="21.75" customHeight="1" x14ac:dyDescent="0.25">
      <c r="A55" s="144" t="s">
        <v>50</v>
      </c>
      <c r="B55" s="94">
        <v>910</v>
      </c>
      <c r="C55" s="152" t="s">
        <v>27</v>
      </c>
      <c r="D55" s="152" t="s">
        <v>28</v>
      </c>
      <c r="E55" s="102"/>
      <c r="F55" s="101"/>
      <c r="G55" s="101"/>
      <c r="H55" s="101"/>
      <c r="I55" s="153"/>
      <c r="J55" s="142">
        <f>J58</f>
        <v>159</v>
      </c>
      <c r="K55" s="142">
        <f>K58</f>
        <v>173.9</v>
      </c>
      <c r="L55" s="142">
        <f>L58</f>
        <v>180.2</v>
      </c>
    </row>
    <row r="56" spans="1:12" ht="30" customHeight="1" x14ac:dyDescent="0.25">
      <c r="A56" s="149" t="s">
        <v>158</v>
      </c>
      <c r="B56" s="94">
        <v>910</v>
      </c>
      <c r="C56" s="133" t="s">
        <v>27</v>
      </c>
      <c r="D56" s="133" t="s">
        <v>28</v>
      </c>
      <c r="E56" s="6">
        <v>89</v>
      </c>
      <c r="F56" s="6"/>
      <c r="G56" s="6"/>
      <c r="H56" s="6"/>
      <c r="I56" s="88"/>
      <c r="J56" s="143">
        <f t="shared" ref="J56:L57" si="13">J57</f>
        <v>159</v>
      </c>
      <c r="K56" s="143">
        <f t="shared" si="13"/>
        <v>173.9</v>
      </c>
      <c r="L56" s="143">
        <f t="shared" si="13"/>
        <v>180.2</v>
      </c>
    </row>
    <row r="57" spans="1:12" ht="30" customHeight="1" x14ac:dyDescent="0.25">
      <c r="A57" s="150" t="s">
        <v>159</v>
      </c>
      <c r="B57" s="94">
        <v>910</v>
      </c>
      <c r="C57" s="133" t="s">
        <v>27</v>
      </c>
      <c r="D57" s="133" t="s">
        <v>28</v>
      </c>
      <c r="E57" s="6">
        <v>89</v>
      </c>
      <c r="F57" s="6">
        <v>1</v>
      </c>
      <c r="G57" s="6"/>
      <c r="H57" s="6"/>
      <c r="I57" s="88"/>
      <c r="J57" s="143">
        <f t="shared" si="13"/>
        <v>159</v>
      </c>
      <c r="K57" s="143">
        <f t="shared" si="13"/>
        <v>173.9</v>
      </c>
      <c r="L57" s="143">
        <f t="shared" si="13"/>
        <v>180.2</v>
      </c>
    </row>
    <row r="58" spans="1:12" ht="39.75" customHeight="1" x14ac:dyDescent="0.25">
      <c r="A58" s="154" t="s">
        <v>167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/>
      <c r="J58" s="39">
        <f>J59+J61</f>
        <v>159</v>
      </c>
      <c r="K58" s="39">
        <f>K59+K61</f>
        <v>173.9</v>
      </c>
      <c r="L58" s="39">
        <f>L59+L61</f>
        <v>180.2</v>
      </c>
    </row>
    <row r="59" spans="1:12" ht="32.25" customHeight="1" x14ac:dyDescent="0.25">
      <c r="A59" s="103" t="s">
        <v>100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102</v>
      </c>
      <c r="J59" s="39">
        <f>J60</f>
        <v>145</v>
      </c>
      <c r="K59" s="39">
        <f>K60</f>
        <v>145</v>
      </c>
      <c r="L59" s="39">
        <f>L60</f>
        <v>145</v>
      </c>
    </row>
    <row r="60" spans="1:12" ht="24.75" customHeight="1" x14ac:dyDescent="0.25">
      <c r="A60" s="103" t="s">
        <v>101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 t="s">
        <v>51</v>
      </c>
      <c r="I60" s="88" t="s">
        <v>103</v>
      </c>
      <c r="J60" s="39">
        <v>145</v>
      </c>
      <c r="K60" s="39">
        <v>145</v>
      </c>
      <c r="L60" s="39">
        <v>145</v>
      </c>
    </row>
    <row r="61" spans="1:12" ht="27.75" customHeight="1" x14ac:dyDescent="0.25">
      <c r="A61" s="95" t="s">
        <v>96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98</v>
      </c>
      <c r="J61" s="39">
        <f t="shared" ref="J61:L61" si="14">J62</f>
        <v>14</v>
      </c>
      <c r="K61" s="39">
        <f t="shared" si="14"/>
        <v>28.9</v>
      </c>
      <c r="L61" s="39">
        <f t="shared" si="14"/>
        <v>35.200000000000003</v>
      </c>
    </row>
    <row r="62" spans="1:12" ht="21.75" customHeight="1" x14ac:dyDescent="0.25">
      <c r="A62" s="95" t="s">
        <v>97</v>
      </c>
      <c r="B62" s="94">
        <v>910</v>
      </c>
      <c r="C62" s="133" t="s">
        <v>27</v>
      </c>
      <c r="D62" s="133" t="s">
        <v>28</v>
      </c>
      <c r="E62" s="155">
        <v>89</v>
      </c>
      <c r="F62" s="6">
        <v>1</v>
      </c>
      <c r="G62" s="6" t="s">
        <v>36</v>
      </c>
      <c r="H62" s="6">
        <v>51180</v>
      </c>
      <c r="I62" s="88" t="s">
        <v>99</v>
      </c>
      <c r="J62" s="39">
        <v>14</v>
      </c>
      <c r="K62" s="39">
        <v>28.9</v>
      </c>
      <c r="L62" s="39">
        <v>35.200000000000003</v>
      </c>
    </row>
    <row r="63" spans="1:12" ht="21.75" customHeight="1" x14ac:dyDescent="0.25">
      <c r="A63" s="141" t="s">
        <v>233</v>
      </c>
      <c r="B63" s="94">
        <v>910</v>
      </c>
      <c r="C63" s="152" t="s">
        <v>28</v>
      </c>
      <c r="D63" s="133"/>
      <c r="E63" s="251"/>
      <c r="F63" s="6"/>
      <c r="G63" s="6"/>
      <c r="H63" s="6"/>
      <c r="I63" s="88"/>
      <c r="J63" s="156">
        <f t="shared" ref="J63:J68" si="15">J64</f>
        <v>30</v>
      </c>
      <c r="K63" s="156">
        <f t="shared" ref="K63:L68" si="16">K64</f>
        <v>0</v>
      </c>
      <c r="L63" s="156">
        <f t="shared" si="16"/>
        <v>0</v>
      </c>
    </row>
    <row r="64" spans="1:12" ht="36" customHeight="1" x14ac:dyDescent="0.25">
      <c r="A64" s="141" t="s">
        <v>234</v>
      </c>
      <c r="B64" s="94">
        <v>910</v>
      </c>
      <c r="C64" s="152" t="s">
        <v>28</v>
      </c>
      <c r="D64" s="152" t="s">
        <v>30</v>
      </c>
      <c r="E64" s="152"/>
      <c r="F64" s="101"/>
      <c r="G64" s="6"/>
      <c r="H64" s="6"/>
      <c r="I64" s="88"/>
      <c r="J64" s="156">
        <f t="shared" si="15"/>
        <v>30</v>
      </c>
      <c r="K64" s="156">
        <f t="shared" si="16"/>
        <v>0</v>
      </c>
      <c r="L64" s="156">
        <f t="shared" si="16"/>
        <v>0</v>
      </c>
    </row>
    <row r="65" spans="1:15" ht="41.25" customHeight="1" x14ac:dyDescent="0.25">
      <c r="A65" s="149" t="s">
        <v>158</v>
      </c>
      <c r="B65" s="94">
        <v>910</v>
      </c>
      <c r="C65" s="133" t="s">
        <v>28</v>
      </c>
      <c r="D65" s="133" t="s">
        <v>30</v>
      </c>
      <c r="E65" s="133" t="s">
        <v>47</v>
      </c>
      <c r="F65" s="6"/>
      <c r="G65" s="6"/>
      <c r="H65" s="6"/>
      <c r="I65" s="88"/>
      <c r="J65" s="39">
        <f t="shared" si="15"/>
        <v>30</v>
      </c>
      <c r="K65" s="39">
        <f t="shared" si="16"/>
        <v>0</v>
      </c>
      <c r="L65" s="39">
        <f t="shared" si="16"/>
        <v>0</v>
      </c>
    </row>
    <row r="66" spans="1:15" ht="51.75" customHeight="1" x14ac:dyDescent="0.25">
      <c r="A66" s="150" t="s">
        <v>159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/>
      <c r="H66" s="6"/>
      <c r="I66" s="88"/>
      <c r="J66" s="39">
        <f t="shared" si="15"/>
        <v>30</v>
      </c>
      <c r="K66" s="39">
        <f t="shared" si="16"/>
        <v>0</v>
      </c>
      <c r="L66" s="39">
        <f t="shared" si="16"/>
        <v>0</v>
      </c>
    </row>
    <row r="67" spans="1:15" ht="21.75" customHeight="1" x14ac:dyDescent="0.25">
      <c r="A67" s="95" t="s">
        <v>235</v>
      </c>
      <c r="B67" s="94">
        <v>910</v>
      </c>
      <c r="C67" s="133" t="s">
        <v>28</v>
      </c>
      <c r="D67" s="133" t="s">
        <v>30</v>
      </c>
      <c r="E67" s="133" t="s">
        <v>47</v>
      </c>
      <c r="F67" s="6" t="s">
        <v>23</v>
      </c>
      <c r="G67" s="6" t="s">
        <v>36</v>
      </c>
      <c r="H67" s="6" t="s">
        <v>236</v>
      </c>
      <c r="I67" s="88"/>
      <c r="J67" s="39">
        <f t="shared" si="15"/>
        <v>30</v>
      </c>
      <c r="K67" s="39">
        <f t="shared" si="16"/>
        <v>0</v>
      </c>
      <c r="L67" s="39">
        <f t="shared" si="16"/>
        <v>0</v>
      </c>
    </row>
    <row r="68" spans="1:15" ht="22.5" customHeight="1" x14ac:dyDescent="0.25">
      <c r="A68" s="95" t="s">
        <v>96</v>
      </c>
      <c r="B68" s="94">
        <v>910</v>
      </c>
      <c r="C68" s="133" t="s">
        <v>28</v>
      </c>
      <c r="D68" s="133" t="s">
        <v>30</v>
      </c>
      <c r="E68" s="133" t="s">
        <v>47</v>
      </c>
      <c r="F68" s="6" t="s">
        <v>23</v>
      </c>
      <c r="G68" s="6" t="s">
        <v>36</v>
      </c>
      <c r="H68" s="6" t="s">
        <v>236</v>
      </c>
      <c r="I68" s="88" t="s">
        <v>98</v>
      </c>
      <c r="J68" s="39">
        <f t="shared" si="15"/>
        <v>30</v>
      </c>
      <c r="K68" s="39">
        <f t="shared" si="16"/>
        <v>0</v>
      </c>
      <c r="L68" s="39">
        <f t="shared" si="16"/>
        <v>0</v>
      </c>
    </row>
    <row r="69" spans="1:15" ht="21.75" customHeight="1" x14ac:dyDescent="0.25">
      <c r="A69" s="95" t="s">
        <v>97</v>
      </c>
      <c r="B69" s="94">
        <v>910</v>
      </c>
      <c r="C69" s="133" t="s">
        <v>28</v>
      </c>
      <c r="D69" s="133" t="s">
        <v>30</v>
      </c>
      <c r="E69" s="133" t="s">
        <v>47</v>
      </c>
      <c r="F69" s="6" t="s">
        <v>23</v>
      </c>
      <c r="G69" s="6" t="s">
        <v>36</v>
      </c>
      <c r="H69" s="6" t="s">
        <v>236</v>
      </c>
      <c r="I69" s="88" t="s">
        <v>99</v>
      </c>
      <c r="J69" s="39">
        <v>30</v>
      </c>
      <c r="K69" s="39">
        <v>0</v>
      </c>
      <c r="L69" s="39">
        <v>0</v>
      </c>
    </row>
    <row r="70" spans="1:15" x14ac:dyDescent="0.25">
      <c r="A70" s="144" t="s">
        <v>52</v>
      </c>
      <c r="B70" s="94">
        <v>910</v>
      </c>
      <c r="C70" s="152" t="s">
        <v>17</v>
      </c>
      <c r="D70" s="152"/>
      <c r="E70" s="101"/>
      <c r="F70" s="101"/>
      <c r="G70" s="101"/>
      <c r="H70" s="101"/>
      <c r="I70" s="101"/>
      <c r="J70" s="156">
        <f>J71+J80</f>
        <v>1259.46379</v>
      </c>
      <c r="K70" s="156">
        <f t="shared" ref="K70:L70" si="17">K71</f>
        <v>389.8</v>
      </c>
      <c r="L70" s="156">
        <f t="shared" si="17"/>
        <v>519.5</v>
      </c>
    </row>
    <row r="71" spans="1:15" x14ac:dyDescent="0.25">
      <c r="A71" s="144" t="s">
        <v>53</v>
      </c>
      <c r="B71" s="94">
        <v>910</v>
      </c>
      <c r="C71" s="101" t="s">
        <v>17</v>
      </c>
      <c r="D71" s="101" t="s">
        <v>29</v>
      </c>
      <c r="E71" s="157"/>
      <c r="F71" s="157"/>
      <c r="G71" s="157"/>
      <c r="H71" s="157"/>
      <c r="I71" s="101"/>
      <c r="J71" s="39">
        <f>J72+J76</f>
        <v>715.87511000000006</v>
      </c>
      <c r="K71" s="39">
        <f t="shared" ref="K71:L71" si="18">K72+K76</f>
        <v>389.8</v>
      </c>
      <c r="L71" s="39">
        <f t="shared" si="18"/>
        <v>519.5</v>
      </c>
    </row>
    <row r="72" spans="1:15" ht="48" customHeight="1" x14ac:dyDescent="0.25">
      <c r="A72" s="149" t="s">
        <v>198</v>
      </c>
      <c r="B72" s="94">
        <v>910</v>
      </c>
      <c r="C72" s="89" t="s">
        <v>17</v>
      </c>
      <c r="D72" s="89" t="s">
        <v>29</v>
      </c>
      <c r="E72" s="89" t="s">
        <v>31</v>
      </c>
      <c r="F72" s="89"/>
      <c r="G72" s="89"/>
      <c r="H72" s="89"/>
      <c r="I72" s="6"/>
      <c r="J72" s="39">
        <f>J73</f>
        <v>701.17511000000002</v>
      </c>
      <c r="K72" s="39">
        <f t="shared" ref="K72:L74" si="19">K73</f>
        <v>389.8</v>
      </c>
      <c r="L72" s="39">
        <f t="shared" si="19"/>
        <v>519.5</v>
      </c>
    </row>
    <row r="73" spans="1:15" ht="144" customHeight="1" x14ac:dyDescent="0.25">
      <c r="A73" s="194" t="s">
        <v>207</v>
      </c>
      <c r="B73" s="94">
        <v>910</v>
      </c>
      <c r="C73" s="89" t="s">
        <v>17</v>
      </c>
      <c r="D73" s="89" t="s">
        <v>29</v>
      </c>
      <c r="E73" s="89" t="s">
        <v>31</v>
      </c>
      <c r="F73" s="89" t="s">
        <v>34</v>
      </c>
      <c r="G73" s="89" t="s">
        <v>16</v>
      </c>
      <c r="H73" s="89" t="s">
        <v>221</v>
      </c>
      <c r="I73" s="6"/>
      <c r="J73" s="39">
        <f>J74</f>
        <v>701.17511000000002</v>
      </c>
      <c r="K73" s="39">
        <f t="shared" si="19"/>
        <v>389.8</v>
      </c>
      <c r="L73" s="39">
        <f t="shared" si="19"/>
        <v>519.5</v>
      </c>
    </row>
    <row r="74" spans="1:15" ht="22.5" customHeight="1" x14ac:dyDescent="0.25">
      <c r="A74" s="95" t="s">
        <v>96</v>
      </c>
      <c r="B74" s="94">
        <v>910</v>
      </c>
      <c r="C74" s="89" t="s">
        <v>17</v>
      </c>
      <c r="D74" s="89" t="s">
        <v>29</v>
      </c>
      <c r="E74" s="89" t="s">
        <v>31</v>
      </c>
      <c r="F74" s="89" t="s">
        <v>34</v>
      </c>
      <c r="G74" s="89" t="s">
        <v>16</v>
      </c>
      <c r="H74" s="89" t="s">
        <v>221</v>
      </c>
      <c r="I74" s="6" t="s">
        <v>98</v>
      </c>
      <c r="J74" s="39">
        <f>J75</f>
        <v>701.17511000000002</v>
      </c>
      <c r="K74" s="39">
        <f t="shared" si="19"/>
        <v>389.8</v>
      </c>
      <c r="L74" s="39">
        <f t="shared" si="19"/>
        <v>519.5</v>
      </c>
    </row>
    <row r="75" spans="1:15" ht="31.5" x14ac:dyDescent="0.2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31</v>
      </c>
      <c r="F75" s="89" t="s">
        <v>34</v>
      </c>
      <c r="G75" s="89" t="s">
        <v>16</v>
      </c>
      <c r="H75" s="89" t="s">
        <v>221</v>
      </c>
      <c r="I75" s="6" t="s">
        <v>99</v>
      </c>
      <c r="J75" s="39">
        <f>361.6+44.64811+246.84+48.087</f>
        <v>701.17511000000002</v>
      </c>
      <c r="K75" s="39">
        <v>389.8</v>
      </c>
      <c r="L75" s="39">
        <v>519.5</v>
      </c>
      <c r="M75" s="240"/>
      <c r="N75" s="242"/>
      <c r="O75" s="242"/>
    </row>
    <row r="76" spans="1:15" ht="39.75" customHeight="1" x14ac:dyDescent="0.25">
      <c r="A76" s="119" t="s">
        <v>199</v>
      </c>
      <c r="B76" s="94">
        <v>910</v>
      </c>
      <c r="C76" s="6" t="s">
        <v>17</v>
      </c>
      <c r="D76" s="6" t="s">
        <v>29</v>
      </c>
      <c r="E76" s="6" t="s">
        <v>205</v>
      </c>
      <c r="F76" s="6"/>
      <c r="G76" s="6"/>
      <c r="H76" s="6"/>
      <c r="I76" s="6"/>
      <c r="J76" s="39">
        <f>J77</f>
        <v>14.7</v>
      </c>
      <c r="K76" s="39">
        <f t="shared" ref="K76:L78" si="20">K77</f>
        <v>0</v>
      </c>
      <c r="L76" s="39">
        <f t="shared" si="20"/>
        <v>0</v>
      </c>
    </row>
    <row r="77" spans="1:15" ht="150" customHeight="1" x14ac:dyDescent="0.25">
      <c r="A77" s="194" t="s">
        <v>207</v>
      </c>
      <c r="B77" s="94">
        <v>910</v>
      </c>
      <c r="C77" s="89" t="s">
        <v>17</v>
      </c>
      <c r="D77" s="89" t="s">
        <v>29</v>
      </c>
      <c r="E77" s="89" t="s">
        <v>205</v>
      </c>
      <c r="F77" s="89" t="s">
        <v>34</v>
      </c>
      <c r="G77" s="89" t="s">
        <v>16</v>
      </c>
      <c r="H77" s="89" t="s">
        <v>221</v>
      </c>
      <c r="I77" s="6"/>
      <c r="J77" s="39">
        <f>J78</f>
        <v>14.7</v>
      </c>
      <c r="K77" s="39">
        <f t="shared" si="20"/>
        <v>0</v>
      </c>
      <c r="L77" s="39">
        <f t="shared" si="20"/>
        <v>0</v>
      </c>
    </row>
    <row r="78" spans="1:15" ht="21.75" customHeight="1" x14ac:dyDescent="0.25">
      <c r="A78" s="95" t="s">
        <v>96</v>
      </c>
      <c r="B78" s="94">
        <v>910</v>
      </c>
      <c r="C78" s="89" t="s">
        <v>17</v>
      </c>
      <c r="D78" s="89" t="s">
        <v>29</v>
      </c>
      <c r="E78" s="89" t="s">
        <v>205</v>
      </c>
      <c r="F78" s="89" t="s">
        <v>34</v>
      </c>
      <c r="G78" s="89" t="s">
        <v>16</v>
      </c>
      <c r="H78" s="89" t="s">
        <v>221</v>
      </c>
      <c r="I78" s="6" t="s">
        <v>98</v>
      </c>
      <c r="J78" s="39">
        <f>J79</f>
        <v>14.7</v>
      </c>
      <c r="K78" s="39">
        <f t="shared" si="20"/>
        <v>0</v>
      </c>
      <c r="L78" s="39">
        <f t="shared" si="20"/>
        <v>0</v>
      </c>
    </row>
    <row r="79" spans="1:15" ht="31.5" x14ac:dyDescent="0.25">
      <c r="A79" s="95" t="s">
        <v>97</v>
      </c>
      <c r="B79" s="94">
        <v>910</v>
      </c>
      <c r="C79" s="89" t="s">
        <v>17</v>
      </c>
      <c r="D79" s="89" t="s">
        <v>29</v>
      </c>
      <c r="E79" s="89" t="s">
        <v>205</v>
      </c>
      <c r="F79" s="89" t="s">
        <v>34</v>
      </c>
      <c r="G79" s="89" t="s">
        <v>16</v>
      </c>
      <c r="H79" s="89" t="s">
        <v>221</v>
      </c>
      <c r="I79" s="6" t="s">
        <v>99</v>
      </c>
      <c r="J79" s="39">
        <v>14.7</v>
      </c>
      <c r="K79" s="39">
        <v>0</v>
      </c>
      <c r="L79" s="39">
        <v>0</v>
      </c>
    </row>
    <row r="80" spans="1:15" x14ac:dyDescent="0.25">
      <c r="A80" s="249" t="s">
        <v>227</v>
      </c>
      <c r="B80" s="94">
        <v>910</v>
      </c>
      <c r="C80" s="117" t="s">
        <v>17</v>
      </c>
      <c r="D80" s="117" t="s">
        <v>137</v>
      </c>
      <c r="E80" s="89"/>
      <c r="F80" s="89"/>
      <c r="G80" s="89"/>
      <c r="H80" s="89"/>
      <c r="I80" s="6"/>
      <c r="J80" s="156">
        <f>J81+J86</f>
        <v>543.58867999999995</v>
      </c>
      <c r="K80" s="156">
        <f t="shared" ref="K80:L80" si="21">K81+K86</f>
        <v>0</v>
      </c>
      <c r="L80" s="156">
        <f t="shared" si="21"/>
        <v>0</v>
      </c>
      <c r="M80" s="245"/>
    </row>
    <row r="81" spans="1:13" ht="47.25" x14ac:dyDescent="0.25">
      <c r="A81" s="119" t="s">
        <v>253</v>
      </c>
      <c r="B81" s="94">
        <v>910</v>
      </c>
      <c r="C81" s="89" t="s">
        <v>17</v>
      </c>
      <c r="D81" s="89" t="s">
        <v>137</v>
      </c>
      <c r="E81" s="89" t="s">
        <v>249</v>
      </c>
      <c r="F81" s="89"/>
      <c r="G81" s="89"/>
      <c r="H81" s="89"/>
      <c r="I81" s="6"/>
      <c r="J81" s="39">
        <f>J82</f>
        <v>307.53967999999998</v>
      </c>
      <c r="K81" s="39">
        <f t="shared" ref="K81:L84" si="22">K82</f>
        <v>0</v>
      </c>
      <c r="L81" s="39">
        <f t="shared" si="22"/>
        <v>0</v>
      </c>
      <c r="M81" s="245"/>
    </row>
    <row r="82" spans="1:13" x14ac:dyDescent="0.25">
      <c r="A82" s="150" t="s">
        <v>250</v>
      </c>
      <c r="B82" s="94">
        <v>910</v>
      </c>
      <c r="C82" s="89" t="s">
        <v>17</v>
      </c>
      <c r="D82" s="89" t="s">
        <v>137</v>
      </c>
      <c r="E82" s="89" t="s">
        <v>249</v>
      </c>
      <c r="F82" s="89" t="s">
        <v>34</v>
      </c>
      <c r="G82" s="89" t="s">
        <v>16</v>
      </c>
      <c r="H82" s="89"/>
      <c r="I82" s="6"/>
      <c r="J82" s="39">
        <f>J83</f>
        <v>307.53967999999998</v>
      </c>
      <c r="K82" s="39">
        <f t="shared" si="22"/>
        <v>0</v>
      </c>
      <c r="L82" s="39">
        <f t="shared" si="22"/>
        <v>0</v>
      </c>
      <c r="M82" s="245"/>
    </row>
    <row r="83" spans="1:13" ht="48" customHeight="1" x14ac:dyDescent="0.25">
      <c r="A83" s="272" t="s">
        <v>251</v>
      </c>
      <c r="B83" s="94">
        <v>910</v>
      </c>
      <c r="C83" s="89" t="s">
        <v>17</v>
      </c>
      <c r="D83" s="89" t="s">
        <v>137</v>
      </c>
      <c r="E83" s="89" t="s">
        <v>249</v>
      </c>
      <c r="F83" s="89" t="s">
        <v>34</v>
      </c>
      <c r="G83" s="89" t="s">
        <v>16</v>
      </c>
      <c r="H83" s="89" t="s">
        <v>252</v>
      </c>
      <c r="I83" s="6"/>
      <c r="J83" s="39">
        <f>J84</f>
        <v>307.53967999999998</v>
      </c>
      <c r="K83" s="39">
        <f t="shared" si="22"/>
        <v>0</v>
      </c>
      <c r="L83" s="39">
        <f t="shared" si="22"/>
        <v>0</v>
      </c>
      <c r="M83" s="245"/>
    </row>
    <row r="84" spans="1:13" ht="22.5" customHeight="1" x14ac:dyDescent="0.25">
      <c r="A84" s="95" t="s">
        <v>96</v>
      </c>
      <c r="B84" s="94">
        <v>910</v>
      </c>
      <c r="C84" s="89" t="s">
        <v>17</v>
      </c>
      <c r="D84" s="89" t="s">
        <v>137</v>
      </c>
      <c r="E84" s="89" t="s">
        <v>249</v>
      </c>
      <c r="F84" s="89" t="s">
        <v>34</v>
      </c>
      <c r="G84" s="89" t="s">
        <v>16</v>
      </c>
      <c r="H84" s="89" t="s">
        <v>252</v>
      </c>
      <c r="I84" s="6" t="s">
        <v>98</v>
      </c>
      <c r="J84" s="39">
        <f>J85</f>
        <v>307.53967999999998</v>
      </c>
      <c r="K84" s="39">
        <f t="shared" si="22"/>
        <v>0</v>
      </c>
      <c r="L84" s="39">
        <f t="shared" si="22"/>
        <v>0</v>
      </c>
      <c r="M84" s="245"/>
    </row>
    <row r="85" spans="1:13" ht="31.5" x14ac:dyDescent="0.25">
      <c r="A85" s="95" t="s">
        <v>97</v>
      </c>
      <c r="B85" s="94">
        <v>910</v>
      </c>
      <c r="C85" s="89" t="s">
        <v>17</v>
      </c>
      <c r="D85" s="89" t="s">
        <v>137</v>
      </c>
      <c r="E85" s="89" t="s">
        <v>249</v>
      </c>
      <c r="F85" s="89" t="s">
        <v>34</v>
      </c>
      <c r="G85" s="89" t="s">
        <v>16</v>
      </c>
      <c r="H85" s="89" t="s">
        <v>252</v>
      </c>
      <c r="I85" s="6" t="s">
        <v>99</v>
      </c>
      <c r="J85" s="39">
        <v>307.53967999999998</v>
      </c>
      <c r="K85" s="39">
        <v>0</v>
      </c>
      <c r="L85" s="39">
        <v>0</v>
      </c>
      <c r="M85" s="245" t="s">
        <v>248</v>
      </c>
    </row>
    <row r="86" spans="1:13" ht="31.5" x14ac:dyDescent="0.25">
      <c r="A86" s="149" t="s">
        <v>158</v>
      </c>
      <c r="B86" s="94">
        <v>910</v>
      </c>
      <c r="C86" s="89" t="s">
        <v>17</v>
      </c>
      <c r="D86" s="89" t="s">
        <v>137</v>
      </c>
      <c r="E86" s="89" t="s">
        <v>47</v>
      </c>
      <c r="F86" s="89"/>
      <c r="G86" s="89"/>
      <c r="H86" s="89"/>
      <c r="I86" s="6"/>
      <c r="J86" s="39">
        <f>J87</f>
        <v>236.04899999999998</v>
      </c>
      <c r="K86" s="39">
        <f t="shared" ref="K86:L89" si="23">K87</f>
        <v>0</v>
      </c>
      <c r="L86" s="39">
        <f t="shared" si="23"/>
        <v>0</v>
      </c>
    </row>
    <row r="87" spans="1:13" ht="47.25" x14ac:dyDescent="0.25">
      <c r="A87" s="150" t="s">
        <v>159</v>
      </c>
      <c r="B87" s="94">
        <v>910</v>
      </c>
      <c r="C87" s="89" t="s">
        <v>17</v>
      </c>
      <c r="D87" s="89" t="s">
        <v>137</v>
      </c>
      <c r="E87" s="89" t="s">
        <v>47</v>
      </c>
      <c r="F87" s="89" t="s">
        <v>23</v>
      </c>
      <c r="G87" s="89"/>
      <c r="H87" s="89"/>
      <c r="I87" s="6"/>
      <c r="J87" s="39">
        <f>J88</f>
        <v>236.04899999999998</v>
      </c>
      <c r="K87" s="39">
        <f t="shared" si="23"/>
        <v>0</v>
      </c>
      <c r="L87" s="39">
        <f t="shared" si="23"/>
        <v>0</v>
      </c>
    </row>
    <row r="88" spans="1:13" ht="78.75" x14ac:dyDescent="0.25">
      <c r="A88" s="150" t="s">
        <v>228</v>
      </c>
      <c r="B88" s="94">
        <v>910</v>
      </c>
      <c r="C88" s="89" t="s">
        <v>17</v>
      </c>
      <c r="D88" s="89" t="s">
        <v>137</v>
      </c>
      <c r="E88" s="89" t="s">
        <v>47</v>
      </c>
      <c r="F88" s="89" t="s">
        <v>23</v>
      </c>
      <c r="G88" s="89" t="s">
        <v>36</v>
      </c>
      <c r="H88" s="89" t="s">
        <v>229</v>
      </c>
      <c r="I88" s="6"/>
      <c r="J88" s="39">
        <f>J89</f>
        <v>236.04899999999998</v>
      </c>
      <c r="K88" s="39">
        <f t="shared" si="23"/>
        <v>0</v>
      </c>
      <c r="L88" s="39">
        <f t="shared" si="23"/>
        <v>0</v>
      </c>
    </row>
    <row r="89" spans="1:13" ht="24.75" customHeight="1" x14ac:dyDescent="0.25">
      <c r="A89" s="95" t="s">
        <v>96</v>
      </c>
      <c r="B89" s="94">
        <v>910</v>
      </c>
      <c r="C89" s="89" t="s">
        <v>17</v>
      </c>
      <c r="D89" s="89" t="s">
        <v>137</v>
      </c>
      <c r="E89" s="89" t="s">
        <v>47</v>
      </c>
      <c r="F89" s="89" t="s">
        <v>23</v>
      </c>
      <c r="G89" s="89" t="s">
        <v>36</v>
      </c>
      <c r="H89" s="89" t="s">
        <v>229</v>
      </c>
      <c r="I89" s="6" t="s">
        <v>98</v>
      </c>
      <c r="J89" s="39">
        <f>J90</f>
        <v>236.04899999999998</v>
      </c>
      <c r="K89" s="39">
        <f t="shared" si="23"/>
        <v>0</v>
      </c>
      <c r="L89" s="39">
        <f t="shared" si="23"/>
        <v>0</v>
      </c>
    </row>
    <row r="90" spans="1:13" ht="31.5" x14ac:dyDescent="0.25">
      <c r="A90" s="95" t="s">
        <v>97</v>
      </c>
      <c r="B90" s="94">
        <v>910</v>
      </c>
      <c r="C90" s="89" t="s">
        <v>17</v>
      </c>
      <c r="D90" s="89" t="s">
        <v>137</v>
      </c>
      <c r="E90" s="89" t="s">
        <v>47</v>
      </c>
      <c r="F90" s="89" t="s">
        <v>23</v>
      </c>
      <c r="G90" s="89" t="s">
        <v>36</v>
      </c>
      <c r="H90" s="89" t="s">
        <v>229</v>
      </c>
      <c r="I90" s="6" t="s">
        <v>99</v>
      </c>
      <c r="J90" s="39">
        <f>600-363.951</f>
        <v>236.04899999999998</v>
      </c>
      <c r="K90" s="39">
        <v>0</v>
      </c>
      <c r="L90" s="39">
        <v>0</v>
      </c>
    </row>
    <row r="91" spans="1:13" x14ac:dyDescent="0.25">
      <c r="A91" s="144" t="s">
        <v>20</v>
      </c>
      <c r="B91" s="94">
        <v>910</v>
      </c>
      <c r="C91" s="101" t="s">
        <v>19</v>
      </c>
      <c r="D91" s="101"/>
      <c r="E91" s="101"/>
      <c r="F91" s="101"/>
      <c r="G91" s="101"/>
      <c r="H91" s="40"/>
      <c r="I91" s="40"/>
      <c r="J91" s="138">
        <f>J98+J92</f>
        <v>443.51959999999997</v>
      </c>
      <c r="K91" s="138">
        <f t="shared" ref="K91:L91" si="24">K98+K92</f>
        <v>110.52447000000001</v>
      </c>
      <c r="L91" s="138">
        <f t="shared" si="24"/>
        <v>126.12935999999999</v>
      </c>
    </row>
    <row r="92" spans="1:13" x14ac:dyDescent="0.25">
      <c r="A92" s="144" t="s">
        <v>54</v>
      </c>
      <c r="B92" s="94">
        <v>910</v>
      </c>
      <c r="C92" s="101" t="s">
        <v>19</v>
      </c>
      <c r="D92" s="101" t="s">
        <v>27</v>
      </c>
      <c r="E92" s="101"/>
      <c r="F92" s="101"/>
      <c r="G92" s="101"/>
      <c r="H92" s="137"/>
      <c r="I92" s="137"/>
      <c r="J92" s="138">
        <f>J93</f>
        <v>100</v>
      </c>
      <c r="K92" s="138">
        <f t="shared" ref="K92:L96" si="25">K93</f>
        <v>30</v>
      </c>
      <c r="L92" s="138">
        <f t="shared" si="25"/>
        <v>30</v>
      </c>
    </row>
    <row r="93" spans="1:13" ht="31.5" x14ac:dyDescent="0.25">
      <c r="A93" s="149" t="s">
        <v>158</v>
      </c>
      <c r="B93" s="94">
        <v>910</v>
      </c>
      <c r="C93" s="6" t="s">
        <v>19</v>
      </c>
      <c r="D93" s="6" t="s">
        <v>27</v>
      </c>
      <c r="E93" s="6" t="s">
        <v>47</v>
      </c>
      <c r="F93" s="6"/>
      <c r="G93" s="6"/>
      <c r="H93" s="40"/>
      <c r="I93" s="40"/>
      <c r="J93" s="41">
        <f>J94</f>
        <v>100</v>
      </c>
      <c r="K93" s="41">
        <f t="shared" si="25"/>
        <v>30</v>
      </c>
      <c r="L93" s="41">
        <f t="shared" si="25"/>
        <v>30</v>
      </c>
    </row>
    <row r="94" spans="1:13" ht="47.25" x14ac:dyDescent="0.25">
      <c r="A94" s="150" t="s">
        <v>159</v>
      </c>
      <c r="B94" s="94">
        <v>910</v>
      </c>
      <c r="C94" s="6" t="s">
        <v>19</v>
      </c>
      <c r="D94" s="6" t="s">
        <v>27</v>
      </c>
      <c r="E94" s="6" t="s">
        <v>47</v>
      </c>
      <c r="F94" s="6" t="s">
        <v>23</v>
      </c>
      <c r="G94" s="6"/>
      <c r="H94" s="40"/>
      <c r="I94" s="40"/>
      <c r="J94" s="41">
        <f>J95</f>
        <v>100</v>
      </c>
      <c r="K94" s="41">
        <f t="shared" si="25"/>
        <v>30</v>
      </c>
      <c r="L94" s="41">
        <f t="shared" si="25"/>
        <v>30</v>
      </c>
    </row>
    <row r="95" spans="1:13" ht="47.25" x14ac:dyDescent="0.25">
      <c r="A95" s="119" t="s">
        <v>222</v>
      </c>
      <c r="B95" s="94">
        <v>910</v>
      </c>
      <c r="C95" s="6" t="s">
        <v>19</v>
      </c>
      <c r="D95" s="6" t="s">
        <v>27</v>
      </c>
      <c r="E95" s="6">
        <v>89</v>
      </c>
      <c r="F95" s="6">
        <v>1</v>
      </c>
      <c r="G95" s="6" t="s">
        <v>36</v>
      </c>
      <c r="H95" s="6" t="s">
        <v>200</v>
      </c>
      <c r="I95" s="88"/>
      <c r="J95" s="41">
        <f>J96</f>
        <v>100</v>
      </c>
      <c r="K95" s="41">
        <f t="shared" si="25"/>
        <v>30</v>
      </c>
      <c r="L95" s="41">
        <f t="shared" si="25"/>
        <v>30</v>
      </c>
    </row>
    <row r="96" spans="1:13" ht="23.25" customHeight="1" x14ac:dyDescent="0.25">
      <c r="A96" s="95" t="s">
        <v>96</v>
      </c>
      <c r="B96" s="94">
        <v>910</v>
      </c>
      <c r="C96" s="6" t="s">
        <v>19</v>
      </c>
      <c r="D96" s="6" t="s">
        <v>27</v>
      </c>
      <c r="E96" s="6">
        <v>89</v>
      </c>
      <c r="F96" s="6">
        <v>1</v>
      </c>
      <c r="G96" s="6" t="s">
        <v>36</v>
      </c>
      <c r="H96" s="6" t="s">
        <v>200</v>
      </c>
      <c r="I96" s="88" t="s">
        <v>98</v>
      </c>
      <c r="J96" s="41">
        <f>J97</f>
        <v>100</v>
      </c>
      <c r="K96" s="41">
        <f t="shared" si="25"/>
        <v>30</v>
      </c>
      <c r="L96" s="41">
        <f t="shared" si="25"/>
        <v>30</v>
      </c>
    </row>
    <row r="97" spans="1:12" ht="31.5" x14ac:dyDescent="0.25">
      <c r="A97" s="95" t="s">
        <v>97</v>
      </c>
      <c r="B97" s="94">
        <v>910</v>
      </c>
      <c r="C97" s="6" t="s">
        <v>19</v>
      </c>
      <c r="D97" s="6" t="s">
        <v>27</v>
      </c>
      <c r="E97" s="6">
        <v>89</v>
      </c>
      <c r="F97" s="6">
        <v>1</v>
      </c>
      <c r="G97" s="6" t="s">
        <v>36</v>
      </c>
      <c r="H97" s="6" t="s">
        <v>200</v>
      </c>
      <c r="I97" s="88" t="s">
        <v>99</v>
      </c>
      <c r="J97" s="41">
        <f>70+30</f>
        <v>100</v>
      </c>
      <c r="K97" s="41">
        <v>30</v>
      </c>
      <c r="L97" s="41">
        <v>30</v>
      </c>
    </row>
    <row r="98" spans="1:12" x14ac:dyDescent="0.25">
      <c r="A98" s="144" t="s">
        <v>55</v>
      </c>
      <c r="B98" s="94">
        <v>910</v>
      </c>
      <c r="C98" s="101" t="s">
        <v>19</v>
      </c>
      <c r="D98" s="101" t="s">
        <v>28</v>
      </c>
      <c r="E98" s="101"/>
      <c r="F98" s="101"/>
      <c r="G98" s="147"/>
      <c r="H98" s="137"/>
      <c r="I98" s="137"/>
      <c r="J98" s="138">
        <f>J112+J99</f>
        <v>343.51959999999997</v>
      </c>
      <c r="K98" s="138">
        <f t="shared" ref="K98:L98" si="26">K112</f>
        <v>80.524470000000008</v>
      </c>
      <c r="L98" s="138">
        <f t="shared" si="26"/>
        <v>96.129359999999991</v>
      </c>
    </row>
    <row r="99" spans="1:12" ht="31.5" x14ac:dyDescent="0.25">
      <c r="A99" s="119" t="s">
        <v>242</v>
      </c>
      <c r="B99" s="94">
        <v>910</v>
      </c>
      <c r="C99" s="6" t="s">
        <v>19</v>
      </c>
      <c r="D99" s="6" t="s">
        <v>28</v>
      </c>
      <c r="E99" s="6" t="s">
        <v>241</v>
      </c>
      <c r="F99" s="6" t="s">
        <v>34</v>
      </c>
      <c r="G99" s="6"/>
      <c r="H99" s="40"/>
      <c r="I99" s="40"/>
      <c r="J99" s="41">
        <f>J100+J104+J108</f>
        <v>324.01959999999997</v>
      </c>
      <c r="K99" s="41">
        <f t="shared" ref="K99:L99" si="27">K100+K104+K108</f>
        <v>0</v>
      </c>
      <c r="L99" s="41">
        <f t="shared" si="27"/>
        <v>0</v>
      </c>
    </row>
    <row r="100" spans="1:12" ht="31.5" x14ac:dyDescent="0.25">
      <c r="A100" s="119" t="s">
        <v>243</v>
      </c>
      <c r="B100" s="94">
        <v>910</v>
      </c>
      <c r="C100" s="6" t="s">
        <v>19</v>
      </c>
      <c r="D100" s="6" t="s">
        <v>28</v>
      </c>
      <c r="E100" s="6" t="s">
        <v>241</v>
      </c>
      <c r="F100" s="6" t="s">
        <v>34</v>
      </c>
      <c r="G100" s="6" t="s">
        <v>16</v>
      </c>
      <c r="H100" s="40"/>
      <c r="I100" s="40"/>
      <c r="J100" s="41">
        <f>J101</f>
        <v>30</v>
      </c>
      <c r="K100" s="41">
        <f t="shared" ref="K100:L102" si="28">K101</f>
        <v>0</v>
      </c>
      <c r="L100" s="41">
        <f t="shared" si="28"/>
        <v>0</v>
      </c>
    </row>
    <row r="101" spans="1:12" x14ac:dyDescent="0.25">
      <c r="A101" s="95" t="s">
        <v>56</v>
      </c>
      <c r="B101" s="94">
        <v>910</v>
      </c>
      <c r="C101" s="6" t="s">
        <v>19</v>
      </c>
      <c r="D101" s="6" t="s">
        <v>28</v>
      </c>
      <c r="E101" s="6" t="s">
        <v>241</v>
      </c>
      <c r="F101" s="6" t="s">
        <v>34</v>
      </c>
      <c r="G101" s="6" t="s">
        <v>16</v>
      </c>
      <c r="H101" s="120">
        <v>43010</v>
      </c>
      <c r="I101" s="40"/>
      <c r="J101" s="41">
        <f>J102</f>
        <v>30</v>
      </c>
      <c r="K101" s="41">
        <f t="shared" si="28"/>
        <v>0</v>
      </c>
      <c r="L101" s="41">
        <f t="shared" si="28"/>
        <v>0</v>
      </c>
    </row>
    <row r="102" spans="1:12" ht="22.5" customHeight="1" x14ac:dyDescent="0.25">
      <c r="A102" s="95" t="s">
        <v>96</v>
      </c>
      <c r="B102" s="94">
        <v>910</v>
      </c>
      <c r="C102" s="6" t="s">
        <v>19</v>
      </c>
      <c r="D102" s="6" t="s">
        <v>28</v>
      </c>
      <c r="E102" s="6" t="s">
        <v>241</v>
      </c>
      <c r="F102" s="6" t="s">
        <v>34</v>
      </c>
      <c r="G102" s="6" t="s">
        <v>16</v>
      </c>
      <c r="H102" s="120">
        <v>43010</v>
      </c>
      <c r="I102" s="120">
        <v>200</v>
      </c>
      <c r="J102" s="41">
        <f>J103</f>
        <v>30</v>
      </c>
      <c r="K102" s="41">
        <f t="shared" si="28"/>
        <v>0</v>
      </c>
      <c r="L102" s="41">
        <f t="shared" si="28"/>
        <v>0</v>
      </c>
    </row>
    <row r="103" spans="1:12" ht="31.5" x14ac:dyDescent="0.25">
      <c r="A103" s="95" t="s">
        <v>97</v>
      </c>
      <c r="B103" s="94">
        <v>910</v>
      </c>
      <c r="C103" s="6" t="s">
        <v>19</v>
      </c>
      <c r="D103" s="6" t="s">
        <v>28</v>
      </c>
      <c r="E103" s="6" t="s">
        <v>241</v>
      </c>
      <c r="F103" s="6" t="s">
        <v>34</v>
      </c>
      <c r="G103" s="6" t="s">
        <v>16</v>
      </c>
      <c r="H103" s="120">
        <v>43010</v>
      </c>
      <c r="I103" s="120">
        <v>240</v>
      </c>
      <c r="J103" s="41">
        <v>30</v>
      </c>
      <c r="K103" s="41">
        <v>0</v>
      </c>
      <c r="L103" s="41">
        <v>0</v>
      </c>
    </row>
    <row r="104" spans="1:12" ht="47.25" x14ac:dyDescent="0.25">
      <c r="A104" s="95" t="s">
        <v>244</v>
      </c>
      <c r="B104" s="94">
        <v>910</v>
      </c>
      <c r="C104" s="6" t="s">
        <v>19</v>
      </c>
      <c r="D104" s="6" t="s">
        <v>28</v>
      </c>
      <c r="E104" s="6" t="s">
        <v>241</v>
      </c>
      <c r="F104" s="6" t="s">
        <v>34</v>
      </c>
      <c r="G104" s="6" t="s">
        <v>28</v>
      </c>
      <c r="H104" s="120"/>
      <c r="I104" s="120"/>
      <c r="J104" s="41">
        <f>J105</f>
        <v>54.019599999999997</v>
      </c>
      <c r="K104" s="41">
        <f t="shared" ref="K104:L106" si="29">K105</f>
        <v>0</v>
      </c>
      <c r="L104" s="41">
        <f t="shared" si="29"/>
        <v>0</v>
      </c>
    </row>
    <row r="105" spans="1:12" x14ac:dyDescent="0.25">
      <c r="A105" s="95" t="s">
        <v>135</v>
      </c>
      <c r="B105" s="94">
        <v>910</v>
      </c>
      <c r="C105" s="6" t="s">
        <v>19</v>
      </c>
      <c r="D105" s="6" t="s">
        <v>28</v>
      </c>
      <c r="E105" s="6" t="s">
        <v>241</v>
      </c>
      <c r="F105" s="6" t="s">
        <v>34</v>
      </c>
      <c r="G105" s="6" t="s">
        <v>28</v>
      </c>
      <c r="H105" s="120">
        <v>43040</v>
      </c>
      <c r="I105" s="40"/>
      <c r="J105" s="41">
        <f>J106</f>
        <v>54.019599999999997</v>
      </c>
      <c r="K105" s="41">
        <f t="shared" si="29"/>
        <v>0</v>
      </c>
      <c r="L105" s="41">
        <f t="shared" si="29"/>
        <v>0</v>
      </c>
    </row>
    <row r="106" spans="1:12" ht="24.75" customHeight="1" x14ac:dyDescent="0.25">
      <c r="A106" s="95" t="s">
        <v>96</v>
      </c>
      <c r="B106" s="94">
        <v>910</v>
      </c>
      <c r="C106" s="6" t="s">
        <v>19</v>
      </c>
      <c r="D106" s="6" t="s">
        <v>28</v>
      </c>
      <c r="E106" s="6" t="s">
        <v>241</v>
      </c>
      <c r="F106" s="6" t="s">
        <v>34</v>
      </c>
      <c r="G106" s="6" t="s">
        <v>28</v>
      </c>
      <c r="H106" s="120">
        <v>43040</v>
      </c>
      <c r="I106" s="120">
        <v>200</v>
      </c>
      <c r="J106" s="41">
        <f>J107</f>
        <v>54.019599999999997</v>
      </c>
      <c r="K106" s="41">
        <f t="shared" si="29"/>
        <v>0</v>
      </c>
      <c r="L106" s="41">
        <f t="shared" si="29"/>
        <v>0</v>
      </c>
    </row>
    <row r="107" spans="1:12" ht="31.5" x14ac:dyDescent="0.25">
      <c r="A107" s="95" t="s">
        <v>97</v>
      </c>
      <c r="B107" s="94">
        <v>910</v>
      </c>
      <c r="C107" s="6" t="s">
        <v>19</v>
      </c>
      <c r="D107" s="6" t="s">
        <v>28</v>
      </c>
      <c r="E107" s="6" t="s">
        <v>241</v>
      </c>
      <c r="F107" s="6" t="s">
        <v>34</v>
      </c>
      <c r="G107" s="6" t="s">
        <v>28</v>
      </c>
      <c r="H107" s="120">
        <v>43040</v>
      </c>
      <c r="I107" s="120">
        <v>240</v>
      </c>
      <c r="J107" s="41">
        <v>54.019599999999997</v>
      </c>
      <c r="K107" s="41">
        <v>0</v>
      </c>
      <c r="L107" s="41">
        <v>0</v>
      </c>
    </row>
    <row r="108" spans="1:12" ht="110.25" x14ac:dyDescent="0.25">
      <c r="A108" s="119" t="s">
        <v>245</v>
      </c>
      <c r="B108" s="94">
        <v>910</v>
      </c>
      <c r="C108" s="6" t="s">
        <v>19</v>
      </c>
      <c r="D108" s="6" t="s">
        <v>28</v>
      </c>
      <c r="E108" s="6" t="s">
        <v>241</v>
      </c>
      <c r="F108" s="89" t="s">
        <v>34</v>
      </c>
      <c r="G108" s="89" t="s">
        <v>17</v>
      </c>
      <c r="H108" s="120"/>
      <c r="I108" s="120"/>
      <c r="J108" s="41">
        <f>J109</f>
        <v>240</v>
      </c>
      <c r="K108" s="41">
        <f t="shared" ref="K108:L110" si="30">K109</f>
        <v>0</v>
      </c>
      <c r="L108" s="41">
        <f t="shared" si="30"/>
        <v>0</v>
      </c>
    </row>
    <row r="109" spans="1:12" x14ac:dyDescent="0.25">
      <c r="A109" s="95" t="s">
        <v>135</v>
      </c>
      <c r="B109" s="94">
        <v>910</v>
      </c>
      <c r="C109" s="6" t="s">
        <v>19</v>
      </c>
      <c r="D109" s="6" t="s">
        <v>28</v>
      </c>
      <c r="E109" s="6" t="s">
        <v>241</v>
      </c>
      <c r="F109" s="89" t="s">
        <v>34</v>
      </c>
      <c r="G109" s="89" t="s">
        <v>17</v>
      </c>
      <c r="H109" s="120">
        <v>43040</v>
      </c>
      <c r="I109" s="40"/>
      <c r="J109" s="41">
        <f>J110</f>
        <v>240</v>
      </c>
      <c r="K109" s="41">
        <f t="shared" si="30"/>
        <v>0</v>
      </c>
      <c r="L109" s="41">
        <f t="shared" si="30"/>
        <v>0</v>
      </c>
    </row>
    <row r="110" spans="1:12" ht="21.75" customHeight="1" x14ac:dyDescent="0.25">
      <c r="A110" s="95" t="s">
        <v>96</v>
      </c>
      <c r="B110" s="94">
        <v>910</v>
      </c>
      <c r="C110" s="6" t="s">
        <v>19</v>
      </c>
      <c r="D110" s="6" t="s">
        <v>28</v>
      </c>
      <c r="E110" s="6" t="s">
        <v>241</v>
      </c>
      <c r="F110" s="89" t="s">
        <v>34</v>
      </c>
      <c r="G110" s="89" t="s">
        <v>17</v>
      </c>
      <c r="H110" s="120">
        <v>43040</v>
      </c>
      <c r="I110" s="120">
        <v>200</v>
      </c>
      <c r="J110" s="41">
        <f>J111</f>
        <v>240</v>
      </c>
      <c r="K110" s="41">
        <f t="shared" si="30"/>
        <v>0</v>
      </c>
      <c r="L110" s="41">
        <f t="shared" si="30"/>
        <v>0</v>
      </c>
    </row>
    <row r="111" spans="1:12" ht="31.5" x14ac:dyDescent="0.25">
      <c r="A111" s="95" t="s">
        <v>97</v>
      </c>
      <c r="B111" s="94">
        <v>910</v>
      </c>
      <c r="C111" s="6" t="s">
        <v>19</v>
      </c>
      <c r="D111" s="6" t="s">
        <v>28</v>
      </c>
      <c r="E111" s="6" t="s">
        <v>241</v>
      </c>
      <c r="F111" s="89" t="s">
        <v>34</v>
      </c>
      <c r="G111" s="89" t="s">
        <v>17</v>
      </c>
      <c r="H111" s="120">
        <v>43040</v>
      </c>
      <c r="I111" s="120">
        <v>240</v>
      </c>
      <c r="J111" s="41">
        <f>240</f>
        <v>240</v>
      </c>
      <c r="K111" s="41">
        <v>0</v>
      </c>
      <c r="L111" s="41">
        <v>0</v>
      </c>
    </row>
    <row r="112" spans="1:12" ht="31.5" x14ac:dyDescent="0.25">
      <c r="A112" s="149" t="s">
        <v>158</v>
      </c>
      <c r="B112" s="94">
        <v>910</v>
      </c>
      <c r="C112" s="6" t="s">
        <v>19</v>
      </c>
      <c r="D112" s="6" t="s">
        <v>28</v>
      </c>
      <c r="E112" s="6" t="s">
        <v>47</v>
      </c>
      <c r="F112" s="6"/>
      <c r="G112" s="147"/>
      <c r="H112" s="40"/>
      <c r="I112" s="40"/>
      <c r="J112" s="41">
        <f>J114+J117</f>
        <v>19.499999999999972</v>
      </c>
      <c r="K112" s="41">
        <f>K114+K117</f>
        <v>80.524470000000008</v>
      </c>
      <c r="L112" s="41">
        <f>L114+L117</f>
        <v>96.129359999999991</v>
      </c>
    </row>
    <row r="113" spans="1:12" ht="47.25" x14ac:dyDescent="0.25">
      <c r="A113" s="150" t="s">
        <v>159</v>
      </c>
      <c r="B113" s="94">
        <v>910</v>
      </c>
      <c r="C113" s="6" t="s">
        <v>19</v>
      </c>
      <c r="D113" s="6" t="s">
        <v>28</v>
      </c>
      <c r="E113" s="6" t="s">
        <v>47</v>
      </c>
      <c r="F113" s="120">
        <v>1</v>
      </c>
      <c r="G113" s="147"/>
      <c r="H113" s="40"/>
      <c r="I113" s="40"/>
      <c r="J113" s="41">
        <f>J114+J117</f>
        <v>19.499999999999972</v>
      </c>
      <c r="K113" s="41">
        <f>K114+K117</f>
        <v>80.524470000000008</v>
      </c>
      <c r="L113" s="41">
        <f>L114+L117</f>
        <v>96.129359999999991</v>
      </c>
    </row>
    <row r="114" spans="1:12" x14ac:dyDescent="0.25">
      <c r="A114" s="95" t="s">
        <v>56</v>
      </c>
      <c r="B114" s="94">
        <v>910</v>
      </c>
      <c r="C114" s="6" t="s">
        <v>19</v>
      </c>
      <c r="D114" s="6" t="s">
        <v>28</v>
      </c>
      <c r="E114" s="6" t="s">
        <v>47</v>
      </c>
      <c r="F114" s="120">
        <v>1</v>
      </c>
      <c r="G114" s="89" t="s">
        <v>36</v>
      </c>
      <c r="H114" s="120">
        <v>43010</v>
      </c>
      <c r="I114" s="40"/>
      <c r="J114" s="41">
        <f>J115</f>
        <v>0</v>
      </c>
      <c r="K114" s="41">
        <f t="shared" ref="K114:L114" si="31">K115</f>
        <v>50</v>
      </c>
      <c r="L114" s="41">
        <f t="shared" si="31"/>
        <v>80</v>
      </c>
    </row>
    <row r="115" spans="1:12" ht="17.25" customHeight="1" x14ac:dyDescent="0.25">
      <c r="A115" s="95" t="s">
        <v>96</v>
      </c>
      <c r="B115" s="94">
        <v>910</v>
      </c>
      <c r="C115" s="6" t="s">
        <v>19</v>
      </c>
      <c r="D115" s="6" t="s">
        <v>28</v>
      </c>
      <c r="E115" s="6" t="s">
        <v>47</v>
      </c>
      <c r="F115" s="120">
        <v>1</v>
      </c>
      <c r="G115" s="89" t="s">
        <v>36</v>
      </c>
      <c r="H115" s="120">
        <v>43010</v>
      </c>
      <c r="I115" s="120">
        <v>200</v>
      </c>
      <c r="J115" s="41">
        <f>J116</f>
        <v>0</v>
      </c>
      <c r="K115" s="41">
        <f>K116</f>
        <v>50</v>
      </c>
      <c r="L115" s="41">
        <f>L116</f>
        <v>80</v>
      </c>
    </row>
    <row r="116" spans="1:12" ht="31.5" x14ac:dyDescent="0.25">
      <c r="A116" s="95" t="s">
        <v>97</v>
      </c>
      <c r="B116" s="94">
        <v>910</v>
      </c>
      <c r="C116" s="6" t="s">
        <v>19</v>
      </c>
      <c r="D116" s="6" t="s">
        <v>28</v>
      </c>
      <c r="E116" s="6" t="s">
        <v>47</v>
      </c>
      <c r="F116" s="120">
        <v>1</v>
      </c>
      <c r="G116" s="89" t="s">
        <v>36</v>
      </c>
      <c r="H116" s="120">
        <v>43010</v>
      </c>
      <c r="I116" s="120">
        <v>240</v>
      </c>
      <c r="J116" s="41">
        <f>80-50-30</f>
        <v>0</v>
      </c>
      <c r="K116" s="41">
        <v>50</v>
      </c>
      <c r="L116" s="41">
        <v>80</v>
      </c>
    </row>
    <row r="117" spans="1:12" ht="19.5" customHeight="1" x14ac:dyDescent="0.25">
      <c r="A117" s="95" t="s">
        <v>135</v>
      </c>
      <c r="B117" s="94">
        <v>910</v>
      </c>
      <c r="C117" s="6" t="s">
        <v>19</v>
      </c>
      <c r="D117" s="6" t="s">
        <v>28</v>
      </c>
      <c r="E117" s="6" t="s">
        <v>47</v>
      </c>
      <c r="F117" s="120">
        <v>1</v>
      </c>
      <c r="G117" s="89" t="s">
        <v>36</v>
      </c>
      <c r="H117" s="120">
        <v>43040</v>
      </c>
      <c r="I117" s="40"/>
      <c r="J117" s="41">
        <f>J118</f>
        <v>19.499999999999972</v>
      </c>
      <c r="K117" s="41">
        <f t="shared" ref="K117:L118" si="32">K118</f>
        <v>30.524470000000001</v>
      </c>
      <c r="L117" s="41">
        <f t="shared" si="32"/>
        <v>16.129359999999998</v>
      </c>
    </row>
    <row r="118" spans="1:12" ht="16.5" customHeight="1" x14ac:dyDescent="0.25">
      <c r="A118" s="95" t="s">
        <v>96</v>
      </c>
      <c r="B118" s="94">
        <v>910</v>
      </c>
      <c r="C118" s="6" t="s">
        <v>19</v>
      </c>
      <c r="D118" s="6" t="s">
        <v>28</v>
      </c>
      <c r="E118" s="6" t="s">
        <v>47</v>
      </c>
      <c r="F118" s="120">
        <v>1</v>
      </c>
      <c r="G118" s="89" t="s">
        <v>36</v>
      </c>
      <c r="H118" s="120">
        <v>43040</v>
      </c>
      <c r="I118" s="120">
        <v>200</v>
      </c>
      <c r="J118" s="41">
        <f>J119</f>
        <v>19.499999999999972</v>
      </c>
      <c r="K118" s="41">
        <f t="shared" si="32"/>
        <v>30.524470000000001</v>
      </c>
      <c r="L118" s="41">
        <f t="shared" si="32"/>
        <v>16.129359999999998</v>
      </c>
    </row>
    <row r="119" spans="1:12" ht="38.25" customHeight="1" x14ac:dyDescent="0.25">
      <c r="A119" s="95" t="s">
        <v>97</v>
      </c>
      <c r="B119" s="94">
        <v>910</v>
      </c>
      <c r="C119" s="6" t="s">
        <v>19</v>
      </c>
      <c r="D119" s="6" t="s">
        <v>28</v>
      </c>
      <c r="E119" s="6" t="s">
        <v>47</v>
      </c>
      <c r="F119" s="120">
        <v>1</v>
      </c>
      <c r="G119" s="89" t="s">
        <v>36</v>
      </c>
      <c r="H119" s="120">
        <v>43040</v>
      </c>
      <c r="I119" s="120">
        <v>240</v>
      </c>
      <c r="J119" s="41">
        <f>73.5196+240-240-54.0196</f>
        <v>19.499999999999972</v>
      </c>
      <c r="K119" s="41">
        <v>30.524470000000001</v>
      </c>
      <c r="L119" s="41">
        <v>16.129359999999998</v>
      </c>
    </row>
    <row r="120" spans="1:12" x14ac:dyDescent="0.25">
      <c r="A120" s="144" t="s">
        <v>57</v>
      </c>
      <c r="B120" s="94">
        <v>910</v>
      </c>
      <c r="C120" s="101" t="s">
        <v>30</v>
      </c>
      <c r="D120" s="101"/>
      <c r="E120" s="102"/>
      <c r="F120" s="101"/>
      <c r="G120" s="101"/>
      <c r="H120" s="101"/>
      <c r="I120" s="153"/>
      <c r="J120" s="142">
        <f t="shared" ref="J120:L125" si="33">J121</f>
        <v>101.8</v>
      </c>
      <c r="K120" s="142">
        <f t="shared" si="33"/>
        <v>56.199999999999996</v>
      </c>
      <c r="L120" s="142">
        <f t="shared" si="33"/>
        <v>25.099999999999994</v>
      </c>
    </row>
    <row r="121" spans="1:12" x14ac:dyDescent="0.25">
      <c r="A121" s="158" t="s">
        <v>26</v>
      </c>
      <c r="B121" s="94">
        <v>910</v>
      </c>
      <c r="C121" s="101" t="s">
        <v>30</v>
      </c>
      <c r="D121" s="101" t="s">
        <v>16</v>
      </c>
      <c r="E121" s="153"/>
      <c r="F121" s="101"/>
      <c r="G121" s="101"/>
      <c r="H121" s="101"/>
      <c r="I121" s="153"/>
      <c r="J121" s="142">
        <f t="shared" si="33"/>
        <v>101.8</v>
      </c>
      <c r="K121" s="142">
        <f t="shared" si="33"/>
        <v>56.199999999999996</v>
      </c>
      <c r="L121" s="142">
        <f t="shared" si="33"/>
        <v>25.099999999999994</v>
      </c>
    </row>
    <row r="122" spans="1:12" ht="31.5" x14ac:dyDescent="0.25">
      <c r="A122" s="149" t="s">
        <v>158</v>
      </c>
      <c r="B122" s="94">
        <v>910</v>
      </c>
      <c r="C122" s="6" t="s">
        <v>30</v>
      </c>
      <c r="D122" s="6" t="s">
        <v>16</v>
      </c>
      <c r="E122" s="6">
        <v>89</v>
      </c>
      <c r="F122" s="6"/>
      <c r="G122" s="6"/>
      <c r="H122" s="6"/>
      <c r="I122" s="88"/>
      <c r="J122" s="143">
        <f t="shared" si="33"/>
        <v>101.8</v>
      </c>
      <c r="K122" s="143">
        <f t="shared" si="33"/>
        <v>56.199999999999996</v>
      </c>
      <c r="L122" s="143">
        <f t="shared" si="33"/>
        <v>25.099999999999994</v>
      </c>
    </row>
    <row r="123" spans="1:12" ht="47.25" x14ac:dyDescent="0.25">
      <c r="A123" s="150" t="s">
        <v>159</v>
      </c>
      <c r="B123" s="94">
        <v>910</v>
      </c>
      <c r="C123" s="6" t="s">
        <v>30</v>
      </c>
      <c r="D123" s="6" t="s">
        <v>16</v>
      </c>
      <c r="E123" s="6">
        <v>89</v>
      </c>
      <c r="F123" s="6">
        <v>1</v>
      </c>
      <c r="G123" s="6"/>
      <c r="H123" s="6"/>
      <c r="I123" s="88"/>
      <c r="J123" s="143">
        <f t="shared" si="33"/>
        <v>101.8</v>
      </c>
      <c r="K123" s="143">
        <f t="shared" si="33"/>
        <v>56.199999999999996</v>
      </c>
      <c r="L123" s="143">
        <f t="shared" si="33"/>
        <v>25.099999999999994</v>
      </c>
    </row>
    <row r="124" spans="1:12" x14ac:dyDescent="0.25">
      <c r="A124" s="96" t="s">
        <v>91</v>
      </c>
      <c r="B124" s="94">
        <v>910</v>
      </c>
      <c r="C124" s="159" t="s">
        <v>30</v>
      </c>
      <c r="D124" s="159" t="s">
        <v>16</v>
      </c>
      <c r="E124" s="125">
        <v>89</v>
      </c>
      <c r="F124" s="89">
        <v>1</v>
      </c>
      <c r="G124" s="89" t="s">
        <v>36</v>
      </c>
      <c r="H124" s="89" t="s">
        <v>59</v>
      </c>
      <c r="I124" s="125"/>
      <c r="J124" s="143">
        <f t="shared" si="33"/>
        <v>101.8</v>
      </c>
      <c r="K124" s="143">
        <f t="shared" si="33"/>
        <v>56.199999999999996</v>
      </c>
      <c r="L124" s="143">
        <f t="shared" si="33"/>
        <v>25.099999999999994</v>
      </c>
    </row>
    <row r="125" spans="1:12" x14ac:dyDescent="0.25">
      <c r="A125" s="96" t="s">
        <v>92</v>
      </c>
      <c r="B125" s="94">
        <v>910</v>
      </c>
      <c r="C125" s="159" t="s">
        <v>30</v>
      </c>
      <c r="D125" s="159" t="s">
        <v>16</v>
      </c>
      <c r="E125" s="125">
        <v>89</v>
      </c>
      <c r="F125" s="89">
        <v>1</v>
      </c>
      <c r="G125" s="89" t="s">
        <v>36</v>
      </c>
      <c r="H125" s="89" t="s">
        <v>59</v>
      </c>
      <c r="I125" s="125" t="s">
        <v>94</v>
      </c>
      <c r="J125" s="143">
        <f t="shared" si="33"/>
        <v>101.8</v>
      </c>
      <c r="K125" s="143">
        <f t="shared" si="33"/>
        <v>56.199999999999996</v>
      </c>
      <c r="L125" s="143">
        <f t="shared" si="33"/>
        <v>25.099999999999994</v>
      </c>
    </row>
    <row r="126" spans="1:12" x14ac:dyDescent="0.25">
      <c r="A126" s="96" t="s">
        <v>93</v>
      </c>
      <c r="B126" s="94">
        <v>910</v>
      </c>
      <c r="C126" s="159" t="s">
        <v>30</v>
      </c>
      <c r="D126" s="159" t="s">
        <v>16</v>
      </c>
      <c r="E126" s="125">
        <v>89</v>
      </c>
      <c r="F126" s="89">
        <v>1</v>
      </c>
      <c r="G126" s="89" t="s">
        <v>36</v>
      </c>
      <c r="H126" s="89" t="s">
        <v>59</v>
      </c>
      <c r="I126" s="125" t="s">
        <v>95</v>
      </c>
      <c r="J126" s="143">
        <f>85.8+16</f>
        <v>101.8</v>
      </c>
      <c r="K126" s="143">
        <f>85.8-K140</f>
        <v>56.199999999999996</v>
      </c>
      <c r="L126" s="143">
        <f>85.8-L140</f>
        <v>25.099999999999994</v>
      </c>
    </row>
    <row r="127" spans="1:12" x14ac:dyDescent="0.25">
      <c r="A127" s="141" t="s">
        <v>18</v>
      </c>
      <c r="B127" s="94">
        <v>910</v>
      </c>
      <c r="C127" s="160" t="s">
        <v>31</v>
      </c>
      <c r="D127" s="160"/>
      <c r="E127" s="151"/>
      <c r="F127" s="117"/>
      <c r="G127" s="117"/>
      <c r="H127" s="117"/>
      <c r="I127" s="151"/>
      <c r="J127" s="142">
        <f t="shared" ref="J127:L132" si="34">J128</f>
        <v>1</v>
      </c>
      <c r="K127" s="142">
        <f t="shared" si="34"/>
        <v>1</v>
      </c>
      <c r="L127" s="142">
        <f t="shared" si="34"/>
        <v>1</v>
      </c>
    </row>
    <row r="128" spans="1:12" x14ac:dyDescent="0.25">
      <c r="A128" s="141" t="s">
        <v>60</v>
      </c>
      <c r="B128" s="94">
        <v>910</v>
      </c>
      <c r="C128" s="117">
        <v>13</v>
      </c>
      <c r="D128" s="117" t="s">
        <v>16</v>
      </c>
      <c r="E128" s="148"/>
      <c r="F128" s="117"/>
      <c r="G128" s="117"/>
      <c r="H128" s="117"/>
      <c r="I128" s="151"/>
      <c r="J128" s="142">
        <f t="shared" si="34"/>
        <v>1</v>
      </c>
      <c r="K128" s="142">
        <f t="shared" si="34"/>
        <v>1</v>
      </c>
      <c r="L128" s="142">
        <f t="shared" si="34"/>
        <v>1</v>
      </c>
    </row>
    <row r="129" spans="1:12" ht="31.5" x14ac:dyDescent="0.25">
      <c r="A129" s="149" t="s">
        <v>158</v>
      </c>
      <c r="B129" s="94">
        <v>910</v>
      </c>
      <c r="C129" s="89" t="s">
        <v>31</v>
      </c>
      <c r="D129" s="89" t="s">
        <v>16</v>
      </c>
      <c r="E129" s="6">
        <v>89</v>
      </c>
      <c r="F129" s="6"/>
      <c r="G129" s="89"/>
      <c r="H129" s="89"/>
      <c r="I129" s="125"/>
      <c r="J129" s="143">
        <f t="shared" si="34"/>
        <v>1</v>
      </c>
      <c r="K129" s="143">
        <f t="shared" si="34"/>
        <v>1</v>
      </c>
      <c r="L129" s="143">
        <f t="shared" si="34"/>
        <v>1</v>
      </c>
    </row>
    <row r="130" spans="1:12" ht="47.25" x14ac:dyDescent="0.25">
      <c r="A130" s="150" t="s">
        <v>159</v>
      </c>
      <c r="B130" s="94">
        <v>910</v>
      </c>
      <c r="C130" s="89" t="s">
        <v>31</v>
      </c>
      <c r="D130" s="89" t="s">
        <v>16</v>
      </c>
      <c r="E130" s="6">
        <v>89</v>
      </c>
      <c r="F130" s="6">
        <v>1</v>
      </c>
      <c r="G130" s="89"/>
      <c r="H130" s="89"/>
      <c r="I130" s="125"/>
      <c r="J130" s="143">
        <f t="shared" si="34"/>
        <v>1</v>
      </c>
      <c r="K130" s="143">
        <f t="shared" si="34"/>
        <v>1</v>
      </c>
      <c r="L130" s="143">
        <f t="shared" si="34"/>
        <v>1</v>
      </c>
    </row>
    <row r="131" spans="1:12" x14ac:dyDescent="0.25">
      <c r="A131" s="95" t="s">
        <v>61</v>
      </c>
      <c r="B131" s="94">
        <v>910</v>
      </c>
      <c r="C131" s="89">
        <v>13</v>
      </c>
      <c r="D131" s="89" t="s">
        <v>16</v>
      </c>
      <c r="E131" s="97">
        <v>89</v>
      </c>
      <c r="F131" s="89">
        <v>1</v>
      </c>
      <c r="G131" s="89" t="s">
        <v>36</v>
      </c>
      <c r="H131" s="89">
        <v>41240</v>
      </c>
      <c r="I131" s="125"/>
      <c r="J131" s="161">
        <f t="shared" si="34"/>
        <v>1</v>
      </c>
      <c r="K131" s="161">
        <f t="shared" si="34"/>
        <v>1</v>
      </c>
      <c r="L131" s="161">
        <f t="shared" si="34"/>
        <v>1</v>
      </c>
    </row>
    <row r="132" spans="1:12" x14ac:dyDescent="0.25">
      <c r="A132" s="95" t="s">
        <v>89</v>
      </c>
      <c r="B132" s="94">
        <v>910</v>
      </c>
      <c r="C132" s="89">
        <v>13</v>
      </c>
      <c r="D132" s="89" t="s">
        <v>16</v>
      </c>
      <c r="E132" s="97">
        <v>89</v>
      </c>
      <c r="F132" s="89">
        <v>1</v>
      </c>
      <c r="G132" s="89" t="s">
        <v>36</v>
      </c>
      <c r="H132" s="89" t="s">
        <v>66</v>
      </c>
      <c r="I132" s="125" t="s">
        <v>90</v>
      </c>
      <c r="J132" s="161">
        <f t="shared" si="34"/>
        <v>1</v>
      </c>
      <c r="K132" s="161">
        <f t="shared" si="34"/>
        <v>1</v>
      </c>
      <c r="L132" s="161">
        <f t="shared" si="34"/>
        <v>1</v>
      </c>
    </row>
    <row r="133" spans="1:12" x14ac:dyDescent="0.25">
      <c r="A133" s="93" t="s">
        <v>62</v>
      </c>
      <c r="B133" s="94">
        <v>910</v>
      </c>
      <c r="C133" s="89">
        <v>13</v>
      </c>
      <c r="D133" s="89" t="s">
        <v>16</v>
      </c>
      <c r="E133" s="97">
        <v>89</v>
      </c>
      <c r="F133" s="89">
        <v>1</v>
      </c>
      <c r="G133" s="89" t="s">
        <v>36</v>
      </c>
      <c r="H133" s="89">
        <v>41240</v>
      </c>
      <c r="I133" s="125">
        <v>730</v>
      </c>
      <c r="J133" s="161">
        <v>1</v>
      </c>
      <c r="K133" s="161">
        <v>1</v>
      </c>
      <c r="L133" s="161">
        <v>1</v>
      </c>
    </row>
    <row r="134" spans="1:12" x14ac:dyDescent="0.25">
      <c r="A134" s="194" t="s">
        <v>197</v>
      </c>
      <c r="B134" s="94">
        <v>910</v>
      </c>
      <c r="C134" s="89" t="s">
        <v>165</v>
      </c>
      <c r="D134" s="89"/>
      <c r="E134" s="97"/>
      <c r="F134" s="89"/>
      <c r="G134" s="89"/>
      <c r="H134" s="89"/>
      <c r="I134" s="125"/>
      <c r="J134" s="41"/>
      <c r="K134" s="161">
        <f t="shared" ref="K134:L139" si="35">K135</f>
        <v>29.6</v>
      </c>
      <c r="L134" s="161">
        <f t="shared" si="35"/>
        <v>60.7</v>
      </c>
    </row>
    <row r="135" spans="1:12" x14ac:dyDescent="0.25">
      <c r="A135" s="194" t="s">
        <v>197</v>
      </c>
      <c r="B135" s="94">
        <v>910</v>
      </c>
      <c r="C135" s="89" t="s">
        <v>165</v>
      </c>
      <c r="D135" s="89">
        <v>99</v>
      </c>
      <c r="E135" s="97"/>
      <c r="F135" s="89"/>
      <c r="G135" s="89"/>
      <c r="H135" s="89"/>
      <c r="I135" s="125"/>
      <c r="J135" s="41"/>
      <c r="K135" s="161">
        <f t="shared" si="35"/>
        <v>29.6</v>
      </c>
      <c r="L135" s="161">
        <f t="shared" si="35"/>
        <v>60.7</v>
      </c>
    </row>
    <row r="136" spans="1:12" ht="31.5" x14ac:dyDescent="0.25">
      <c r="A136" s="96" t="s">
        <v>158</v>
      </c>
      <c r="B136" s="94">
        <v>910</v>
      </c>
      <c r="C136" s="89" t="s">
        <v>165</v>
      </c>
      <c r="D136" s="89">
        <v>99</v>
      </c>
      <c r="E136" s="89" t="s">
        <v>47</v>
      </c>
      <c r="F136" s="89" t="s">
        <v>34</v>
      </c>
      <c r="G136" s="89"/>
      <c r="H136" s="89"/>
      <c r="I136" s="125"/>
      <c r="J136" s="41"/>
      <c r="K136" s="161">
        <f t="shared" si="35"/>
        <v>29.6</v>
      </c>
      <c r="L136" s="161">
        <f t="shared" si="35"/>
        <v>60.7</v>
      </c>
    </row>
    <row r="137" spans="1:12" ht="47.25" x14ac:dyDescent="0.25">
      <c r="A137" s="96" t="s">
        <v>159</v>
      </c>
      <c r="B137" s="94">
        <v>910</v>
      </c>
      <c r="C137" s="89" t="s">
        <v>165</v>
      </c>
      <c r="D137" s="89">
        <v>99</v>
      </c>
      <c r="E137" s="89" t="s">
        <v>47</v>
      </c>
      <c r="F137" s="89" t="s">
        <v>23</v>
      </c>
      <c r="G137" s="89"/>
      <c r="H137" s="89"/>
      <c r="I137" s="125"/>
      <c r="J137" s="41"/>
      <c r="K137" s="161">
        <f t="shared" si="35"/>
        <v>29.6</v>
      </c>
      <c r="L137" s="161">
        <f t="shared" si="35"/>
        <v>60.7</v>
      </c>
    </row>
    <row r="138" spans="1:12" x14ac:dyDescent="0.25">
      <c r="A138" s="194" t="s">
        <v>197</v>
      </c>
      <c r="B138" s="94">
        <v>910</v>
      </c>
      <c r="C138" s="89" t="s">
        <v>165</v>
      </c>
      <c r="D138" s="89">
        <v>99</v>
      </c>
      <c r="E138" s="89" t="s">
        <v>47</v>
      </c>
      <c r="F138" s="89" t="s">
        <v>23</v>
      </c>
      <c r="G138" s="89" t="s">
        <v>36</v>
      </c>
      <c r="H138" s="89" t="s">
        <v>166</v>
      </c>
      <c r="I138" s="89"/>
      <c r="J138" s="40"/>
      <c r="K138" s="161">
        <f>K139</f>
        <v>29.6</v>
      </c>
      <c r="L138" s="161">
        <f t="shared" si="35"/>
        <v>60.7</v>
      </c>
    </row>
    <row r="139" spans="1:12" x14ac:dyDescent="0.25">
      <c r="A139" s="93" t="s">
        <v>104</v>
      </c>
      <c r="B139" s="94">
        <v>910</v>
      </c>
      <c r="C139" s="89" t="s">
        <v>165</v>
      </c>
      <c r="D139" s="89">
        <v>99</v>
      </c>
      <c r="E139" s="89" t="s">
        <v>47</v>
      </c>
      <c r="F139" s="89" t="s">
        <v>23</v>
      </c>
      <c r="G139" s="89" t="s">
        <v>36</v>
      </c>
      <c r="H139" s="89" t="s">
        <v>166</v>
      </c>
      <c r="I139" s="89" t="s">
        <v>105</v>
      </c>
      <c r="J139" s="40"/>
      <c r="K139" s="162">
        <f t="shared" si="35"/>
        <v>29.6</v>
      </c>
      <c r="L139" s="162">
        <f t="shared" si="35"/>
        <v>60.7</v>
      </c>
    </row>
    <row r="140" spans="1:12" x14ac:dyDescent="0.25">
      <c r="A140" s="93" t="s">
        <v>46</v>
      </c>
      <c r="B140" s="94">
        <v>910</v>
      </c>
      <c r="C140" s="89" t="s">
        <v>165</v>
      </c>
      <c r="D140" s="89" t="s">
        <v>165</v>
      </c>
      <c r="E140" s="89" t="s">
        <v>47</v>
      </c>
      <c r="F140" s="89" t="s">
        <v>23</v>
      </c>
      <c r="G140" s="89" t="s">
        <v>36</v>
      </c>
      <c r="H140" s="89" t="s">
        <v>166</v>
      </c>
      <c r="I140" s="89" t="s">
        <v>48</v>
      </c>
      <c r="J140" s="40"/>
      <c r="K140" s="162">
        <v>29.6</v>
      </c>
      <c r="L140" s="162">
        <v>60.7</v>
      </c>
    </row>
  </sheetData>
  <autoFilter ref="A6:L14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 G112:G113 F112 F98:G111">
    <cfRule type="expression" dxfId="94" priority="99" stopIfTrue="1">
      <formula>$C39=""</formula>
    </cfRule>
    <cfRule type="expression" dxfId="93" priority="100" stopIfTrue="1">
      <formula>$D39&lt;&gt;""</formula>
    </cfRule>
  </conditionalFormatting>
  <conditionalFormatting sqref="A39">
    <cfRule type="expression" dxfId="92" priority="96" stopIfTrue="1">
      <formula>$F39=""</formula>
    </cfRule>
    <cfRule type="expression" dxfId="91" priority="97" stopIfTrue="1">
      <formula>#REF!&lt;&gt;""</formula>
    </cfRule>
    <cfRule type="expression" dxfId="90" priority="98" stopIfTrue="1">
      <formula>AND($G39="",$F39&lt;&gt;"")</formula>
    </cfRule>
  </conditionalFormatting>
  <conditionalFormatting sqref="F39">
    <cfRule type="expression" dxfId="89" priority="94" stopIfTrue="1">
      <formula>$C39=""</formula>
    </cfRule>
    <cfRule type="expression" dxfId="88" priority="95" stopIfTrue="1">
      <formula>$D39&lt;&gt;""</formula>
    </cfRule>
  </conditionalFormatting>
  <conditionalFormatting sqref="A114 A117">
    <cfRule type="expression" dxfId="87" priority="76" stopIfTrue="1">
      <formula>$F114=""</formula>
    </cfRule>
    <cfRule type="expression" dxfId="86" priority="78" stopIfTrue="1">
      <formula>AND($G114="",$F114&lt;&gt;"")</formula>
    </cfRule>
  </conditionalFormatting>
  <conditionalFormatting sqref="A117">
    <cfRule type="expression" dxfId="85" priority="60" stopIfTrue="1">
      <formula>$F117=""</formula>
    </cfRule>
    <cfRule type="expression" dxfId="84" priority="62" stopIfTrue="1">
      <formula>AND($G117="",$F117&lt;&gt;"")</formula>
    </cfRule>
  </conditionalFormatting>
  <conditionalFormatting sqref="A39">
    <cfRule type="expression" dxfId="83" priority="53" stopIfTrue="1">
      <formula>$F39=""</formula>
    </cfRule>
    <cfRule type="expression" dxfId="82" priority="54" stopIfTrue="1">
      <formula>#REF!&lt;&gt;""</formula>
    </cfRule>
    <cfRule type="expression" dxfId="81" priority="55" stopIfTrue="1">
      <formula>AND($G39="",$F39&lt;&gt;"")</formula>
    </cfRule>
  </conditionalFormatting>
  <conditionalFormatting sqref="G39">
    <cfRule type="expression" dxfId="80" priority="51" stopIfTrue="1">
      <formula>$C39=""</formula>
    </cfRule>
    <cfRule type="expression" dxfId="79" priority="52" stopIfTrue="1">
      <formula>$D39&lt;&gt;""</formula>
    </cfRule>
  </conditionalFormatting>
  <conditionalFormatting sqref="F39">
    <cfRule type="expression" dxfId="78" priority="49" stopIfTrue="1">
      <formula>$C39=""</formula>
    </cfRule>
    <cfRule type="expression" dxfId="77" priority="50" stopIfTrue="1">
      <formula>$D39&lt;&gt;""</formula>
    </cfRule>
  </conditionalFormatting>
  <conditionalFormatting sqref="A36">
    <cfRule type="expression" dxfId="76" priority="25" stopIfTrue="1">
      <formula>$F36=""</formula>
    </cfRule>
    <cfRule type="expression" dxfId="75" priority="26" stopIfTrue="1">
      <formula>#REF!&lt;&gt;""</formula>
    </cfRule>
    <cfRule type="expression" dxfId="74" priority="27" stopIfTrue="1">
      <formula>AND($G36="",$F36&lt;&gt;"")</formula>
    </cfRule>
  </conditionalFormatting>
  <conditionalFormatting sqref="A45">
    <cfRule type="expression" dxfId="73" priority="16" stopIfTrue="1">
      <formula>$F45=""</formula>
    </cfRule>
    <cfRule type="expression" dxfId="72" priority="17" stopIfTrue="1">
      <formula>$H45&lt;&gt;""</formula>
    </cfRule>
    <cfRule type="expression" dxfId="71" priority="18" stopIfTrue="1">
      <formula>AND($G45="",$F45&lt;&gt;"")</formula>
    </cfRule>
  </conditionalFormatting>
  <conditionalFormatting sqref="C45">
    <cfRule type="expression" dxfId="70" priority="13" stopIfTrue="1">
      <formula>$F45=""</formula>
    </cfRule>
    <cfRule type="expression" dxfId="69" priority="14" stopIfTrue="1">
      <formula>#REF!&lt;&gt;""</formula>
    </cfRule>
    <cfRule type="expression" dxfId="68" priority="15" stopIfTrue="1">
      <formula>AND($G45="",$F45&lt;&gt;"")</formula>
    </cfRule>
  </conditionalFormatting>
  <conditionalFormatting sqref="A101">
    <cfRule type="expression" dxfId="67" priority="11" stopIfTrue="1">
      <formula>$F101=""</formula>
    </cfRule>
    <cfRule type="expression" dxfId="66" priority="12" stopIfTrue="1">
      <formula>AND($G101="",$F101&lt;&gt;"")</formula>
    </cfRule>
  </conditionalFormatting>
  <conditionalFormatting sqref="A105">
    <cfRule type="expression" dxfId="65" priority="9" stopIfTrue="1">
      <formula>$F105=""</formula>
    </cfRule>
    <cfRule type="expression" dxfId="64" priority="10" stopIfTrue="1">
      <formula>AND($G105="",$F105&lt;&gt;"")</formula>
    </cfRule>
  </conditionalFormatting>
  <conditionalFormatting sqref="A105">
    <cfRule type="expression" dxfId="63" priority="7" stopIfTrue="1">
      <formula>$F105=""</formula>
    </cfRule>
    <cfRule type="expression" dxfId="62" priority="8" stopIfTrue="1">
      <formula>AND($G105="",$F105&lt;&gt;"")</formula>
    </cfRule>
  </conditionalFormatting>
  <conditionalFormatting sqref="F108:G111">
    <cfRule type="expression" dxfId="61" priority="5" stopIfTrue="1">
      <formula>$C108=""</formula>
    </cfRule>
    <cfRule type="expression" dxfId="60" priority="6" stopIfTrue="1">
      <formula>$D108&lt;&gt;""</formula>
    </cfRule>
  </conditionalFormatting>
  <conditionalFormatting sqref="A109">
    <cfRule type="expression" dxfId="59" priority="3" stopIfTrue="1">
      <formula>$F109=""</formula>
    </cfRule>
    <cfRule type="expression" dxfId="58" priority="4" stopIfTrue="1">
      <formula>AND($G109="",$F109&lt;&gt;"")</formula>
    </cfRule>
  </conditionalFormatting>
  <conditionalFormatting sqref="A109">
    <cfRule type="expression" dxfId="57" priority="1" stopIfTrue="1">
      <formula>$F109=""</formula>
    </cfRule>
    <cfRule type="expression" dxfId="56" priority="2" stopIfTrue="1">
      <formula>AND($G109="",$F109&lt;&gt;"")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1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A114 A117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39"/>
  <sheetViews>
    <sheetView view="pageBreakPreview" zoomScaleNormal="75" zoomScaleSheetLayoutView="100" workbookViewId="0">
      <selection activeCell="I80" sqref="I80"/>
    </sheetView>
  </sheetViews>
  <sheetFormatPr defaultColWidth="8.5703125" defaultRowHeight="15.75" x14ac:dyDescent="0.2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 x14ac:dyDescent="0.25">
      <c r="A1" s="127"/>
      <c r="B1" s="163"/>
      <c r="C1" s="129"/>
      <c r="D1" s="129"/>
      <c r="E1" s="129"/>
      <c r="F1" s="129"/>
      <c r="G1" s="129"/>
      <c r="H1" s="205"/>
      <c r="I1" s="274" t="s">
        <v>212</v>
      </c>
      <c r="J1" s="274"/>
      <c r="K1" s="274"/>
    </row>
    <row r="2" spans="1:12" ht="77.25" customHeight="1" x14ac:dyDescent="0.2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2" ht="16.5" customHeight="1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 x14ac:dyDescent="0.2">
      <c r="A4" s="282" t="s">
        <v>12</v>
      </c>
      <c r="B4" s="282" t="s">
        <v>13</v>
      </c>
      <c r="C4" s="282" t="s">
        <v>176</v>
      </c>
      <c r="D4" s="282" t="s">
        <v>177</v>
      </c>
      <c r="E4" s="282"/>
      <c r="F4" s="282"/>
      <c r="G4" s="282"/>
      <c r="H4" s="282" t="s">
        <v>178</v>
      </c>
      <c r="I4" s="282" t="s">
        <v>63</v>
      </c>
      <c r="J4" s="282"/>
      <c r="K4" s="282"/>
    </row>
    <row r="5" spans="1:12" ht="19.5" customHeight="1" x14ac:dyDescent="0.2">
      <c r="A5" s="282" t="s">
        <v>179</v>
      </c>
      <c r="B5" s="282" t="s">
        <v>179</v>
      </c>
      <c r="C5" s="282" t="s">
        <v>179</v>
      </c>
      <c r="D5" s="282" t="s">
        <v>179</v>
      </c>
      <c r="E5" s="282"/>
      <c r="F5" s="282"/>
      <c r="G5" s="282"/>
      <c r="H5" s="282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 x14ac:dyDescent="0.2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 x14ac:dyDescent="0.2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I8+I53+I69+I90+I119+I126+I138+I62</f>
        <v>3864.1963900000005</v>
      </c>
      <c r="J7" s="168">
        <f>J8+J53+J69+J90+J119+J126+J138+J62</f>
        <v>1727.2244700000001</v>
      </c>
      <c r="K7" s="168">
        <f>K8+K53+K69+K90+K119+K126+K138+K62</f>
        <v>1881.7293599999998</v>
      </c>
    </row>
    <row r="8" spans="1:12" ht="18" customHeight="1" x14ac:dyDescent="0.25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I9+I18+I38+I44</f>
        <v>1869.413</v>
      </c>
      <c r="J8" s="142">
        <f t="shared" ref="J8:K8" si="0">J9+J18+J38+J44</f>
        <v>966.2</v>
      </c>
      <c r="K8" s="142">
        <f t="shared" si="0"/>
        <v>969.1</v>
      </c>
    </row>
    <row r="9" spans="1:12" s="33" customFormat="1" ht="31.5" x14ac:dyDescent="0.2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578.08699999999999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 x14ac:dyDescent="0.25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578.08699999999999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 x14ac:dyDescent="0.25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578.08699999999999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 x14ac:dyDescent="0.25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378.08700000000005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 x14ac:dyDescent="0.25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378.08700000000005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 x14ac:dyDescent="0.25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378.08700000000005</v>
      </c>
      <c r="J14" s="143">
        <f>'Прил 2'!K15</f>
        <v>449.1</v>
      </c>
      <c r="K14" s="143">
        <f>'Прил 2'!L15</f>
        <v>449.1</v>
      </c>
    </row>
    <row r="15" spans="1:12" ht="51" customHeight="1" x14ac:dyDescent="0.25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200</v>
      </c>
      <c r="J15" s="143">
        <f t="shared" ref="J15:K16" si="2">J16</f>
        <v>0</v>
      </c>
      <c r="K15" s="143">
        <f t="shared" si="2"/>
        <v>0</v>
      </c>
    </row>
    <row r="16" spans="1:12" ht="62.25" customHeight="1" x14ac:dyDescent="0.25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200</v>
      </c>
      <c r="J16" s="143">
        <f t="shared" si="2"/>
        <v>0</v>
      </c>
      <c r="K16" s="143">
        <f t="shared" si="2"/>
        <v>0</v>
      </c>
    </row>
    <row r="17" spans="1:12" ht="38.25" customHeight="1" x14ac:dyDescent="0.25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200</v>
      </c>
      <c r="J17" s="143">
        <f>'Прил 2'!K18</f>
        <v>0</v>
      </c>
      <c r="K17" s="143">
        <f>'Прил 2'!L18</f>
        <v>0</v>
      </c>
    </row>
    <row r="18" spans="1:12" ht="47.25" x14ac:dyDescent="0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I19+I33</f>
        <v>1285.326</v>
      </c>
      <c r="J18" s="142">
        <f>J19+J33</f>
        <v>511.6</v>
      </c>
      <c r="K18" s="142">
        <f>K19+K33</f>
        <v>514.5</v>
      </c>
    </row>
    <row r="19" spans="1:12" x14ac:dyDescent="0.25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1284.9259999999999</v>
      </c>
      <c r="J19" s="143">
        <f>J20</f>
        <v>511.20000000000005</v>
      </c>
      <c r="K19" s="143">
        <f>K20</f>
        <v>514.1</v>
      </c>
      <c r="L19" s="34"/>
    </row>
    <row r="20" spans="1:12" ht="31.5" x14ac:dyDescent="0.2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I21+I24+I30</f>
        <v>1284.9259999999999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 x14ac:dyDescent="0.25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 x14ac:dyDescent="0.25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 x14ac:dyDescent="0.2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 x14ac:dyDescent="0.2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394.70000000000005</v>
      </c>
      <c r="J24" s="143">
        <f t="shared" ref="J24:K24" si="5">J27+J25</f>
        <v>113.6</v>
      </c>
      <c r="K24" s="143">
        <f t="shared" si="5"/>
        <v>116.5</v>
      </c>
    </row>
    <row r="25" spans="1:12" ht="31.5" x14ac:dyDescent="0.2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342.70000000000005</v>
      </c>
      <c r="J25" s="143">
        <f t="shared" ref="J25:K25" si="6">J26</f>
        <v>63.6</v>
      </c>
      <c r="K25" s="143">
        <f t="shared" si="6"/>
        <v>66.5</v>
      </c>
    </row>
    <row r="26" spans="1:12" ht="31.5" x14ac:dyDescent="0.2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342.70000000000005</v>
      </c>
      <c r="J26" s="143">
        <f>'Прил 2'!K27</f>
        <v>63.6</v>
      </c>
      <c r="K26" s="143">
        <f>'Прил 2'!L27</f>
        <v>66.5</v>
      </c>
    </row>
    <row r="27" spans="1:12" s="9" customFormat="1" x14ac:dyDescent="0.25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I29+I28</f>
        <v>52</v>
      </c>
      <c r="J27" s="161">
        <f t="shared" ref="J27:K27" si="7">J29+J28</f>
        <v>50</v>
      </c>
      <c r="K27" s="161">
        <f t="shared" si="7"/>
        <v>50</v>
      </c>
      <c r="L27" s="31" t="s">
        <v>25</v>
      </c>
    </row>
    <row r="28" spans="1:12" s="9" customFormat="1" x14ac:dyDescent="0.25">
      <c r="A28" s="93" t="s">
        <v>231</v>
      </c>
      <c r="B28" s="6" t="s">
        <v>16</v>
      </c>
      <c r="C28" s="6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133" t="s">
        <v>232</v>
      </c>
      <c r="I28" s="161">
        <f>'Прил 2'!J29</f>
        <v>2</v>
      </c>
      <c r="J28" s="161">
        <f>'Прил 2'!K29</f>
        <v>0</v>
      </c>
      <c r="K28" s="161">
        <f>'Прил 2'!L29</f>
        <v>0</v>
      </c>
      <c r="L28" s="31"/>
    </row>
    <row r="29" spans="1:12" s="9" customFormat="1" x14ac:dyDescent="0.25">
      <c r="A29" s="93" t="s">
        <v>106</v>
      </c>
      <c r="B29" s="6" t="s">
        <v>16</v>
      </c>
      <c r="C29" s="6" t="s">
        <v>17</v>
      </c>
      <c r="D29" s="6" t="s">
        <v>33</v>
      </c>
      <c r="E29" s="89" t="s">
        <v>24</v>
      </c>
      <c r="F29" s="89" t="s">
        <v>36</v>
      </c>
      <c r="G29" s="89" t="s">
        <v>40</v>
      </c>
      <c r="H29" s="133" t="s">
        <v>107</v>
      </c>
      <c r="I29" s="161">
        <f>'Прил 2'!J30</f>
        <v>50</v>
      </c>
      <c r="J29" s="161">
        <f>'Прил 2'!K30</f>
        <v>50</v>
      </c>
      <c r="K29" s="161">
        <f>'Прил 2'!L30</f>
        <v>50</v>
      </c>
      <c r="L29" s="31"/>
    </row>
    <row r="30" spans="1:12" s="9" customFormat="1" ht="52.5" customHeight="1" x14ac:dyDescent="0.25">
      <c r="A30" s="7" t="s">
        <v>195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/>
      <c r="I30" s="161">
        <f>I31</f>
        <v>492.62599999999998</v>
      </c>
      <c r="J30" s="161">
        <f t="shared" ref="J30:K31" si="8">J31</f>
        <v>0</v>
      </c>
      <c r="K30" s="161">
        <f t="shared" si="8"/>
        <v>0</v>
      </c>
      <c r="L30" s="31"/>
    </row>
    <row r="31" spans="1:12" s="9" customFormat="1" ht="62.25" customHeight="1" x14ac:dyDescent="0.25">
      <c r="A31" s="216" t="s">
        <v>100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102</v>
      </c>
      <c r="I31" s="161">
        <f>I32</f>
        <v>492.62599999999998</v>
      </c>
      <c r="J31" s="161">
        <f t="shared" si="8"/>
        <v>0</v>
      </c>
      <c r="K31" s="161">
        <f t="shared" si="8"/>
        <v>0</v>
      </c>
      <c r="L31" s="31"/>
    </row>
    <row r="32" spans="1:12" s="9" customFormat="1" ht="39.75" customHeight="1" x14ac:dyDescent="0.25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196</v>
      </c>
      <c r="H32" s="218" t="s">
        <v>103</v>
      </c>
      <c r="I32" s="161">
        <f>'Прил 2'!J33</f>
        <v>492.62599999999998</v>
      </c>
      <c r="J32" s="161">
        <f>'Прил 2'!K33</f>
        <v>0</v>
      </c>
      <c r="K32" s="161">
        <f>'Прил 2'!L33</f>
        <v>0</v>
      </c>
      <c r="L32" s="31"/>
    </row>
    <row r="33" spans="1:12" s="2" customFormat="1" ht="47.25" x14ac:dyDescent="0.25">
      <c r="A33" s="96" t="s">
        <v>158</v>
      </c>
      <c r="B33" s="6" t="s">
        <v>16</v>
      </c>
      <c r="C33" s="6" t="s">
        <v>17</v>
      </c>
      <c r="D33" s="90">
        <v>89</v>
      </c>
      <c r="E33" s="89"/>
      <c r="F33" s="89"/>
      <c r="G33" s="89"/>
      <c r="H33" s="145"/>
      <c r="I33" s="161">
        <f>I34</f>
        <v>0.4</v>
      </c>
      <c r="J33" s="161">
        <f t="shared" ref="J33:K36" si="9">J34</f>
        <v>0.4</v>
      </c>
      <c r="K33" s="161">
        <f t="shared" si="9"/>
        <v>0.4</v>
      </c>
      <c r="L33" s="36"/>
    </row>
    <row r="34" spans="1:12" s="2" customFormat="1" ht="47.25" x14ac:dyDescent="0.25">
      <c r="A34" s="96" t="s">
        <v>159</v>
      </c>
      <c r="B34" s="6" t="s">
        <v>16</v>
      </c>
      <c r="C34" s="6" t="s">
        <v>17</v>
      </c>
      <c r="D34" s="90">
        <v>89</v>
      </c>
      <c r="E34" s="89" t="s">
        <v>23</v>
      </c>
      <c r="F34" s="89"/>
      <c r="G34" s="89"/>
      <c r="H34" s="145"/>
      <c r="I34" s="39">
        <f>I35</f>
        <v>0.4</v>
      </c>
      <c r="J34" s="39">
        <f t="shared" si="9"/>
        <v>0.4</v>
      </c>
      <c r="K34" s="39">
        <f t="shared" si="9"/>
        <v>0.4</v>
      </c>
      <c r="L34" s="36"/>
    </row>
    <row r="35" spans="1:12" ht="94.5" x14ac:dyDescent="0.25">
      <c r="A35" s="146" t="s">
        <v>132</v>
      </c>
      <c r="B35" s="6" t="s">
        <v>16</v>
      </c>
      <c r="C35" s="6" t="s">
        <v>17</v>
      </c>
      <c r="D35" s="90">
        <v>89</v>
      </c>
      <c r="E35" s="89" t="s">
        <v>23</v>
      </c>
      <c r="F35" s="89" t="s">
        <v>36</v>
      </c>
      <c r="G35" s="89" t="s">
        <v>42</v>
      </c>
      <c r="H35" s="145"/>
      <c r="I35" s="39">
        <f>I36</f>
        <v>0.4</v>
      </c>
      <c r="J35" s="39">
        <f t="shared" si="9"/>
        <v>0.4</v>
      </c>
      <c r="K35" s="39">
        <f t="shared" si="9"/>
        <v>0.4</v>
      </c>
    </row>
    <row r="36" spans="1:12" ht="31.5" x14ac:dyDescent="0.25">
      <c r="A36" s="95" t="s">
        <v>96</v>
      </c>
      <c r="B36" s="6" t="s">
        <v>16</v>
      </c>
      <c r="C36" s="6" t="s">
        <v>17</v>
      </c>
      <c r="D36" s="90" t="s">
        <v>47</v>
      </c>
      <c r="E36" s="6" t="s">
        <v>23</v>
      </c>
      <c r="F36" s="89" t="s">
        <v>36</v>
      </c>
      <c r="G36" s="89" t="s">
        <v>42</v>
      </c>
      <c r="H36" s="145" t="s">
        <v>98</v>
      </c>
      <c r="I36" s="39">
        <f>I37</f>
        <v>0.4</v>
      </c>
      <c r="J36" s="39">
        <f t="shared" si="9"/>
        <v>0.4</v>
      </c>
      <c r="K36" s="39">
        <f t="shared" si="9"/>
        <v>0.4</v>
      </c>
    </row>
    <row r="37" spans="1:12" ht="31.5" x14ac:dyDescent="0.25">
      <c r="A37" s="95" t="s">
        <v>97</v>
      </c>
      <c r="B37" s="6" t="s">
        <v>16</v>
      </c>
      <c r="C37" s="6" t="s">
        <v>17</v>
      </c>
      <c r="D37" s="90" t="s">
        <v>47</v>
      </c>
      <c r="E37" s="89" t="s">
        <v>23</v>
      </c>
      <c r="F37" s="89" t="s">
        <v>36</v>
      </c>
      <c r="G37" s="89" t="s">
        <v>42</v>
      </c>
      <c r="H37" s="145" t="s">
        <v>99</v>
      </c>
      <c r="I37" s="39">
        <f>'Прил 2'!J38</f>
        <v>0.4</v>
      </c>
      <c r="J37" s="39">
        <f>'Прил 2'!K38</f>
        <v>0.4</v>
      </c>
      <c r="K37" s="39">
        <f>'Прил 2'!L38</f>
        <v>0.4</v>
      </c>
    </row>
    <row r="38" spans="1:12" x14ac:dyDescent="0.25">
      <c r="A38" s="141" t="s">
        <v>43</v>
      </c>
      <c r="B38" s="117" t="s">
        <v>16</v>
      </c>
      <c r="C38" s="117" t="s">
        <v>44</v>
      </c>
      <c r="D38" s="117"/>
      <c r="E38" s="147"/>
      <c r="F38" s="147"/>
      <c r="G38" s="148"/>
      <c r="H38" s="148"/>
      <c r="I38" s="156">
        <f>I39</f>
        <v>5</v>
      </c>
      <c r="J38" s="156">
        <f t="shared" ref="J38:K42" si="10">J39</f>
        <v>5</v>
      </c>
      <c r="K38" s="156">
        <f t="shared" si="10"/>
        <v>5</v>
      </c>
    </row>
    <row r="39" spans="1:12" ht="47.25" x14ac:dyDescent="0.25">
      <c r="A39" s="96" t="s">
        <v>158</v>
      </c>
      <c r="B39" s="89" t="s">
        <v>16</v>
      </c>
      <c r="C39" s="89" t="s">
        <v>44</v>
      </c>
      <c r="D39" s="90">
        <v>89</v>
      </c>
      <c r="E39" s="89"/>
      <c r="F39" s="89"/>
      <c r="G39" s="97"/>
      <c r="H39" s="97"/>
      <c r="I39" s="39">
        <f>I40</f>
        <v>5</v>
      </c>
      <c r="J39" s="39">
        <f t="shared" si="10"/>
        <v>5</v>
      </c>
      <c r="K39" s="39">
        <f t="shared" si="10"/>
        <v>5</v>
      </c>
      <c r="L39" s="36"/>
    </row>
    <row r="40" spans="1:12" s="9" customFormat="1" ht="47.25" x14ac:dyDescent="0.25">
      <c r="A40" s="96" t="s">
        <v>159</v>
      </c>
      <c r="B40" s="89" t="s">
        <v>16</v>
      </c>
      <c r="C40" s="89" t="s">
        <v>44</v>
      </c>
      <c r="D40" s="90">
        <v>89</v>
      </c>
      <c r="E40" s="89" t="s">
        <v>23</v>
      </c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31.5" x14ac:dyDescent="0.25">
      <c r="A41" s="95" t="s">
        <v>160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1"/>
    </row>
    <row r="42" spans="1:12" s="37" customFormat="1" x14ac:dyDescent="0.25">
      <c r="A42" s="93" t="s">
        <v>104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 t="s">
        <v>105</v>
      </c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9" customFormat="1" ht="18.75" customHeight="1" x14ac:dyDescent="0.25">
      <c r="A43" s="95" t="s">
        <v>46</v>
      </c>
      <c r="B43" s="89" t="s">
        <v>16</v>
      </c>
      <c r="C43" s="89" t="s">
        <v>44</v>
      </c>
      <c r="D43" s="89" t="s">
        <v>47</v>
      </c>
      <c r="E43" s="89" t="s">
        <v>23</v>
      </c>
      <c r="F43" s="89" t="s">
        <v>36</v>
      </c>
      <c r="G43" s="89" t="s">
        <v>45</v>
      </c>
      <c r="H43" s="97" t="s">
        <v>48</v>
      </c>
      <c r="I43" s="39">
        <f>'Прил 2'!J44</f>
        <v>5</v>
      </c>
      <c r="J43" s="39">
        <f>'Прил 2'!K44</f>
        <v>5</v>
      </c>
      <c r="K43" s="39">
        <f>'Прил 2'!L44</f>
        <v>5</v>
      </c>
      <c r="L43" s="31"/>
    </row>
    <row r="44" spans="1:12" s="9" customFormat="1" ht="18.75" customHeight="1" x14ac:dyDescent="0.25">
      <c r="A44" s="95" t="s">
        <v>201</v>
      </c>
      <c r="B44" s="221" t="s">
        <v>16</v>
      </c>
      <c r="C44" s="117" t="s">
        <v>31</v>
      </c>
      <c r="D44" s="97"/>
      <c r="E44" s="89"/>
      <c r="F44" s="89"/>
      <c r="G44" s="89"/>
      <c r="H44" s="125"/>
      <c r="I44" s="156">
        <f>I45+I49</f>
        <v>1</v>
      </c>
      <c r="J44" s="156">
        <f t="shared" ref="J44:K44" si="11">J45+J49</f>
        <v>0.5</v>
      </c>
      <c r="K44" s="156">
        <f t="shared" si="11"/>
        <v>0.5</v>
      </c>
      <c r="L44" s="31"/>
    </row>
    <row r="45" spans="1:12" s="9" customFormat="1" ht="50.25" customHeight="1" x14ac:dyDescent="0.25">
      <c r="A45" s="95" t="s">
        <v>202</v>
      </c>
      <c r="B45" s="89" t="s">
        <v>16</v>
      </c>
      <c r="C45" s="89" t="s">
        <v>31</v>
      </c>
      <c r="D45" s="97" t="s">
        <v>44</v>
      </c>
      <c r="E45" s="89"/>
      <c r="F45" s="89"/>
      <c r="G45" s="89"/>
      <c r="H45" s="125"/>
      <c r="I45" s="39">
        <f>I46</f>
        <v>0.5</v>
      </c>
      <c r="J45" s="39">
        <f t="shared" ref="J45:K47" si="12">J46</f>
        <v>0</v>
      </c>
      <c r="K45" s="39">
        <f t="shared" si="12"/>
        <v>0</v>
      </c>
      <c r="L45" s="31"/>
    </row>
    <row r="46" spans="1:12" s="9" customFormat="1" ht="20.25" customHeight="1" x14ac:dyDescent="0.25">
      <c r="A46" s="95" t="s">
        <v>204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/>
      <c r="I46" s="39">
        <f>I47</f>
        <v>0.5</v>
      </c>
      <c r="J46" s="39">
        <f t="shared" si="12"/>
        <v>0</v>
      </c>
      <c r="K46" s="39">
        <f t="shared" si="12"/>
        <v>0</v>
      </c>
      <c r="L46" s="31"/>
    </row>
    <row r="47" spans="1:12" s="9" customFormat="1" ht="34.5" customHeight="1" x14ac:dyDescent="0.25">
      <c r="A47" s="95" t="s">
        <v>96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98</v>
      </c>
      <c r="I47" s="39">
        <f>I48</f>
        <v>0.5</v>
      </c>
      <c r="J47" s="39">
        <f t="shared" si="12"/>
        <v>0</v>
      </c>
      <c r="K47" s="39">
        <f t="shared" si="12"/>
        <v>0</v>
      </c>
      <c r="L47" s="31"/>
    </row>
    <row r="48" spans="1:12" s="9" customFormat="1" ht="34.5" customHeight="1" x14ac:dyDescent="0.25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203</v>
      </c>
      <c r="H48" s="125" t="s">
        <v>99</v>
      </c>
      <c r="I48" s="39">
        <f>'Прил 2'!J49</f>
        <v>0.5</v>
      </c>
      <c r="J48" s="39">
        <f>'Прил 2'!K49</f>
        <v>0</v>
      </c>
      <c r="K48" s="39">
        <f>'Прил 2'!L49</f>
        <v>0</v>
      </c>
      <c r="L48" s="31"/>
    </row>
    <row r="49" spans="1:12" s="9" customFormat="1" ht="52.5" customHeight="1" x14ac:dyDescent="0.25">
      <c r="A49" s="95" t="s">
        <v>226</v>
      </c>
      <c r="B49" s="6" t="s">
        <v>16</v>
      </c>
      <c r="C49" s="6" t="s">
        <v>31</v>
      </c>
      <c r="D49" s="6" t="s">
        <v>223</v>
      </c>
      <c r="E49" s="89"/>
      <c r="F49" s="89"/>
      <c r="G49" s="89"/>
      <c r="H49" s="125"/>
      <c r="I49" s="39">
        <f>I50</f>
        <v>0.5</v>
      </c>
      <c r="J49" s="39">
        <f t="shared" ref="J49:K51" si="13">J50</f>
        <v>0.5</v>
      </c>
      <c r="K49" s="39">
        <f t="shared" si="13"/>
        <v>0.5</v>
      </c>
      <c r="L49" s="31"/>
    </row>
    <row r="50" spans="1:12" s="9" customFormat="1" ht="34.5" customHeight="1" x14ac:dyDescent="0.25">
      <c r="A50" s="95" t="s">
        <v>224</v>
      </c>
      <c r="B50" s="6" t="s">
        <v>16</v>
      </c>
      <c r="C50" s="6" t="s">
        <v>31</v>
      </c>
      <c r="D50" s="6" t="s">
        <v>223</v>
      </c>
      <c r="E50" s="89" t="s">
        <v>34</v>
      </c>
      <c r="F50" s="89" t="s">
        <v>34</v>
      </c>
      <c r="G50" s="89" t="s">
        <v>225</v>
      </c>
      <c r="H50" s="125"/>
      <c r="I50" s="39">
        <f>I51</f>
        <v>0.5</v>
      </c>
      <c r="J50" s="39">
        <f t="shared" si="13"/>
        <v>0.5</v>
      </c>
      <c r="K50" s="39">
        <f t="shared" si="13"/>
        <v>0.5</v>
      </c>
      <c r="L50" s="31"/>
    </row>
    <row r="51" spans="1:12" s="9" customFormat="1" ht="34.5" customHeight="1" x14ac:dyDescent="0.25">
      <c r="A51" s="95" t="s">
        <v>96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98</v>
      </c>
      <c r="I51" s="39">
        <f>I52</f>
        <v>0.5</v>
      </c>
      <c r="J51" s="39">
        <f t="shared" si="13"/>
        <v>0.5</v>
      </c>
      <c r="K51" s="39">
        <f t="shared" si="13"/>
        <v>0.5</v>
      </c>
      <c r="L51" s="31"/>
    </row>
    <row r="52" spans="1:12" s="9" customFormat="1" ht="37.5" customHeight="1" x14ac:dyDescent="0.25">
      <c r="A52" s="95" t="s">
        <v>97</v>
      </c>
      <c r="B52" s="6" t="s">
        <v>16</v>
      </c>
      <c r="C52" s="6" t="s">
        <v>31</v>
      </c>
      <c r="D52" s="6" t="s">
        <v>223</v>
      </c>
      <c r="E52" s="6" t="s">
        <v>34</v>
      </c>
      <c r="F52" s="6" t="s">
        <v>36</v>
      </c>
      <c r="G52" s="6" t="s">
        <v>225</v>
      </c>
      <c r="H52" s="6" t="s">
        <v>99</v>
      </c>
      <c r="I52" s="39">
        <f>'Прил 2'!J53</f>
        <v>0.5</v>
      </c>
      <c r="J52" s="39">
        <f>'Прил 2'!K53</f>
        <v>0.5</v>
      </c>
      <c r="K52" s="39">
        <f>'Прил 2'!L53</f>
        <v>0.5</v>
      </c>
      <c r="L52" s="31"/>
    </row>
    <row r="53" spans="1:12" ht="21.75" customHeight="1" x14ac:dyDescent="0.25">
      <c r="A53" s="141" t="s">
        <v>49</v>
      </c>
      <c r="B53" s="117" t="s">
        <v>27</v>
      </c>
      <c r="C53" s="117"/>
      <c r="D53" s="148"/>
      <c r="E53" s="117"/>
      <c r="F53" s="117"/>
      <c r="G53" s="117"/>
      <c r="H53" s="151"/>
      <c r="I53" s="138">
        <f>I54</f>
        <v>159</v>
      </c>
      <c r="J53" s="138">
        <f t="shared" ref="J53:K56" si="14">J54</f>
        <v>173.9</v>
      </c>
      <c r="K53" s="138">
        <f t="shared" si="14"/>
        <v>180.2</v>
      </c>
    </row>
    <row r="54" spans="1:12" ht="19.5" customHeight="1" x14ac:dyDescent="0.25">
      <c r="A54" s="144" t="s">
        <v>50</v>
      </c>
      <c r="B54" s="152" t="s">
        <v>27</v>
      </c>
      <c r="C54" s="152" t="s">
        <v>28</v>
      </c>
      <c r="D54" s="102"/>
      <c r="E54" s="101"/>
      <c r="F54" s="101"/>
      <c r="G54" s="101"/>
      <c r="H54" s="153"/>
      <c r="I54" s="138">
        <f>I55</f>
        <v>159</v>
      </c>
      <c r="J54" s="138">
        <f t="shared" si="14"/>
        <v>173.9</v>
      </c>
      <c r="K54" s="138">
        <f t="shared" si="14"/>
        <v>180.2</v>
      </c>
    </row>
    <row r="55" spans="1:12" ht="53.25" customHeight="1" x14ac:dyDescent="0.25">
      <c r="A55" s="96" t="s">
        <v>158</v>
      </c>
      <c r="B55" s="133" t="s">
        <v>27</v>
      </c>
      <c r="C55" s="133" t="s">
        <v>28</v>
      </c>
      <c r="D55" s="6">
        <v>89</v>
      </c>
      <c r="E55" s="6"/>
      <c r="F55" s="6"/>
      <c r="G55" s="6"/>
      <c r="H55" s="88"/>
      <c r="I55" s="41">
        <f>I56</f>
        <v>159</v>
      </c>
      <c r="J55" s="41">
        <f t="shared" si="14"/>
        <v>173.9</v>
      </c>
      <c r="K55" s="41">
        <f t="shared" si="14"/>
        <v>180.2</v>
      </c>
      <c r="L55" s="36"/>
    </row>
    <row r="56" spans="1:12" ht="48" customHeight="1" x14ac:dyDescent="0.25">
      <c r="A56" s="96" t="s">
        <v>159</v>
      </c>
      <c r="B56" s="133" t="s">
        <v>27</v>
      </c>
      <c r="C56" s="133" t="s">
        <v>28</v>
      </c>
      <c r="D56" s="6">
        <v>89</v>
      </c>
      <c r="E56" s="6">
        <v>1</v>
      </c>
      <c r="F56" s="6"/>
      <c r="G56" s="6"/>
      <c r="H56" s="88"/>
      <c r="I56" s="41">
        <f>I57</f>
        <v>159</v>
      </c>
      <c r="J56" s="41">
        <f t="shared" si="14"/>
        <v>173.9</v>
      </c>
      <c r="K56" s="41">
        <f t="shared" si="14"/>
        <v>180.2</v>
      </c>
      <c r="L56" s="36"/>
    </row>
    <row r="57" spans="1:12" ht="50.25" customHeight="1" x14ac:dyDescent="0.25">
      <c r="A57" s="154" t="s">
        <v>167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/>
      <c r="I57" s="41">
        <f>I58+I60</f>
        <v>159</v>
      </c>
      <c r="J57" s="41">
        <f>J58+J60</f>
        <v>173.9</v>
      </c>
      <c r="K57" s="41">
        <f>K58+K60</f>
        <v>180.2</v>
      </c>
    </row>
    <row r="58" spans="1:12" ht="61.5" customHeight="1" x14ac:dyDescent="0.25">
      <c r="A58" s="103" t="s">
        <v>100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102</v>
      </c>
      <c r="I58" s="41">
        <f>I59</f>
        <v>145</v>
      </c>
      <c r="J58" s="41">
        <f>J59</f>
        <v>145</v>
      </c>
      <c r="K58" s="41">
        <f>K59</f>
        <v>145</v>
      </c>
    </row>
    <row r="59" spans="1:12" ht="32.25" customHeight="1" x14ac:dyDescent="0.25">
      <c r="A59" s="103" t="s">
        <v>101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 t="s">
        <v>51</v>
      </c>
      <c r="H59" s="88" t="s">
        <v>103</v>
      </c>
      <c r="I59" s="41">
        <f>'Прил 2'!J60</f>
        <v>145</v>
      </c>
      <c r="J59" s="41">
        <f>'Прил 2'!K60</f>
        <v>145</v>
      </c>
      <c r="K59" s="41">
        <f>'Прил 2'!L60</f>
        <v>145</v>
      </c>
    </row>
    <row r="60" spans="1:12" ht="32.25" customHeight="1" x14ac:dyDescent="0.25">
      <c r="A60" s="95" t="s">
        <v>96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98</v>
      </c>
      <c r="I60" s="41">
        <f t="shared" ref="I60:K60" si="15">I61</f>
        <v>14</v>
      </c>
      <c r="J60" s="41">
        <f t="shared" si="15"/>
        <v>28.9</v>
      </c>
      <c r="K60" s="41">
        <f t="shared" si="15"/>
        <v>35.200000000000003</v>
      </c>
    </row>
    <row r="61" spans="1:12" ht="23.25" customHeight="1" x14ac:dyDescent="0.25">
      <c r="A61" s="95" t="s">
        <v>97</v>
      </c>
      <c r="B61" s="133" t="s">
        <v>27</v>
      </c>
      <c r="C61" s="133" t="s">
        <v>28</v>
      </c>
      <c r="D61" s="155">
        <v>89</v>
      </c>
      <c r="E61" s="6">
        <v>1</v>
      </c>
      <c r="F61" s="6" t="s">
        <v>36</v>
      </c>
      <c r="G61" s="6">
        <v>51180</v>
      </c>
      <c r="H61" s="88" t="s">
        <v>99</v>
      </c>
      <c r="I61" s="41">
        <f>'Прил 2'!J62</f>
        <v>14</v>
      </c>
      <c r="J61" s="41">
        <f>'Прил 2'!K62</f>
        <v>28.9</v>
      </c>
      <c r="K61" s="41">
        <f>'Прил 2'!L62</f>
        <v>35.200000000000003</v>
      </c>
    </row>
    <row r="62" spans="1:12" ht="23.25" customHeight="1" x14ac:dyDescent="0.25">
      <c r="A62" s="141" t="s">
        <v>233</v>
      </c>
      <c r="B62" s="152" t="s">
        <v>28</v>
      </c>
      <c r="C62" s="133"/>
      <c r="D62" s="251"/>
      <c r="E62" s="6"/>
      <c r="F62" s="6"/>
      <c r="G62" s="6"/>
      <c r="H62" s="88"/>
      <c r="I62" s="138">
        <f t="shared" ref="I62:I67" si="16">I63</f>
        <v>30</v>
      </c>
      <c r="J62" s="138">
        <f t="shared" ref="J62:K67" si="17">J63</f>
        <v>0</v>
      </c>
      <c r="K62" s="138">
        <f t="shared" si="17"/>
        <v>0</v>
      </c>
    </row>
    <row r="63" spans="1:12" ht="23.25" customHeight="1" x14ac:dyDescent="0.25">
      <c r="A63" s="141" t="s">
        <v>234</v>
      </c>
      <c r="B63" s="152" t="s">
        <v>28</v>
      </c>
      <c r="C63" s="152" t="s">
        <v>30</v>
      </c>
      <c r="D63" s="152"/>
      <c r="E63" s="101"/>
      <c r="F63" s="6"/>
      <c r="G63" s="6"/>
      <c r="H63" s="88"/>
      <c r="I63" s="138">
        <f t="shared" si="16"/>
        <v>30</v>
      </c>
      <c r="J63" s="138">
        <f t="shared" si="17"/>
        <v>0</v>
      </c>
      <c r="K63" s="138">
        <f t="shared" si="17"/>
        <v>0</v>
      </c>
    </row>
    <row r="64" spans="1:12" ht="51" customHeight="1" x14ac:dyDescent="0.25">
      <c r="A64" s="149" t="s">
        <v>158</v>
      </c>
      <c r="B64" s="133" t="s">
        <v>28</v>
      </c>
      <c r="C64" s="133" t="s">
        <v>30</v>
      </c>
      <c r="D64" s="133" t="s">
        <v>47</v>
      </c>
      <c r="E64" s="6"/>
      <c r="F64" s="6"/>
      <c r="G64" s="6"/>
      <c r="H64" s="88"/>
      <c r="I64" s="41">
        <f t="shared" si="16"/>
        <v>30</v>
      </c>
      <c r="J64" s="41">
        <f t="shared" si="17"/>
        <v>0</v>
      </c>
      <c r="K64" s="41">
        <f t="shared" si="17"/>
        <v>0</v>
      </c>
    </row>
    <row r="65" spans="1:11" ht="47.25" x14ac:dyDescent="0.25">
      <c r="A65" s="150" t="s">
        <v>159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/>
      <c r="G65" s="6"/>
      <c r="H65" s="88"/>
      <c r="I65" s="41">
        <f t="shared" si="16"/>
        <v>30</v>
      </c>
      <c r="J65" s="41">
        <f t="shared" si="17"/>
        <v>0</v>
      </c>
      <c r="K65" s="41">
        <f t="shared" si="17"/>
        <v>0</v>
      </c>
    </row>
    <row r="66" spans="1:11" ht="21" customHeight="1" x14ac:dyDescent="0.25">
      <c r="A66" s="95" t="s">
        <v>235</v>
      </c>
      <c r="B66" s="133" t="s">
        <v>28</v>
      </c>
      <c r="C66" s="133" t="s">
        <v>30</v>
      </c>
      <c r="D66" s="133" t="s">
        <v>47</v>
      </c>
      <c r="E66" s="6" t="s">
        <v>23</v>
      </c>
      <c r="F66" s="6" t="s">
        <v>36</v>
      </c>
      <c r="G66" s="6" t="s">
        <v>236</v>
      </c>
      <c r="H66" s="88"/>
      <c r="I66" s="41">
        <f t="shared" si="16"/>
        <v>30</v>
      </c>
      <c r="J66" s="41">
        <f t="shared" si="17"/>
        <v>0</v>
      </c>
      <c r="K66" s="41">
        <f t="shared" si="17"/>
        <v>0</v>
      </c>
    </row>
    <row r="67" spans="1:11" ht="36.75" customHeight="1" x14ac:dyDescent="0.25">
      <c r="A67" s="95" t="s">
        <v>96</v>
      </c>
      <c r="B67" s="133" t="s">
        <v>28</v>
      </c>
      <c r="C67" s="133" t="s">
        <v>30</v>
      </c>
      <c r="D67" s="133" t="s">
        <v>47</v>
      </c>
      <c r="E67" s="6" t="s">
        <v>23</v>
      </c>
      <c r="F67" s="6" t="s">
        <v>36</v>
      </c>
      <c r="G67" s="6" t="s">
        <v>236</v>
      </c>
      <c r="H67" s="88" t="s">
        <v>98</v>
      </c>
      <c r="I67" s="41">
        <f t="shared" si="16"/>
        <v>30</v>
      </c>
      <c r="J67" s="41">
        <f t="shared" si="17"/>
        <v>0</v>
      </c>
      <c r="K67" s="41">
        <f t="shared" si="17"/>
        <v>0</v>
      </c>
    </row>
    <row r="68" spans="1:11" ht="34.5" customHeight="1" x14ac:dyDescent="0.25">
      <c r="A68" s="95" t="s">
        <v>97</v>
      </c>
      <c r="B68" s="133" t="s">
        <v>28</v>
      </c>
      <c r="C68" s="133" t="s">
        <v>30</v>
      </c>
      <c r="D68" s="133" t="s">
        <v>47</v>
      </c>
      <c r="E68" s="6" t="s">
        <v>23</v>
      </c>
      <c r="F68" s="6" t="s">
        <v>36</v>
      </c>
      <c r="G68" s="6" t="s">
        <v>236</v>
      </c>
      <c r="H68" s="88" t="s">
        <v>99</v>
      </c>
      <c r="I68" s="41">
        <f>'Прил 2'!J69</f>
        <v>30</v>
      </c>
      <c r="J68" s="41">
        <f>'Прил 2'!K69</f>
        <v>0</v>
      </c>
      <c r="K68" s="41">
        <f>'Прил 2'!L69</f>
        <v>0</v>
      </c>
    </row>
    <row r="69" spans="1:11" x14ac:dyDescent="0.25">
      <c r="A69" s="144" t="s">
        <v>52</v>
      </c>
      <c r="B69" s="152" t="s">
        <v>17</v>
      </c>
      <c r="C69" s="152"/>
      <c r="D69" s="101"/>
      <c r="E69" s="101"/>
      <c r="F69" s="101"/>
      <c r="G69" s="101"/>
      <c r="H69" s="101"/>
      <c r="I69" s="138">
        <f>I70+I79</f>
        <v>1259.46379</v>
      </c>
      <c r="J69" s="138">
        <f t="shared" ref="J69:K69" si="18">J70+J79</f>
        <v>389.8</v>
      </c>
      <c r="K69" s="138">
        <f t="shared" si="18"/>
        <v>519.5</v>
      </c>
    </row>
    <row r="70" spans="1:11" x14ac:dyDescent="0.25">
      <c r="A70" s="144" t="s">
        <v>53</v>
      </c>
      <c r="B70" s="101" t="s">
        <v>17</v>
      </c>
      <c r="C70" s="101" t="s">
        <v>29</v>
      </c>
      <c r="D70" s="157"/>
      <c r="E70" s="157"/>
      <c r="F70" s="157"/>
      <c r="G70" s="157"/>
      <c r="H70" s="101"/>
      <c r="I70" s="138">
        <f>I71+I75</f>
        <v>715.87511000000006</v>
      </c>
      <c r="J70" s="138">
        <f t="shared" ref="J70:K70" si="19">J71+J75</f>
        <v>389.8</v>
      </c>
      <c r="K70" s="138">
        <f t="shared" si="19"/>
        <v>519.5</v>
      </c>
    </row>
    <row r="71" spans="1:11" ht="78.75" x14ac:dyDescent="0.25">
      <c r="A71" s="149" t="s">
        <v>198</v>
      </c>
      <c r="B71" s="89" t="s">
        <v>17</v>
      </c>
      <c r="C71" s="89" t="s">
        <v>29</v>
      </c>
      <c r="D71" s="89" t="s">
        <v>31</v>
      </c>
      <c r="E71" s="89"/>
      <c r="F71" s="89"/>
      <c r="G71" s="89"/>
      <c r="H71" s="6"/>
      <c r="I71" s="41">
        <f>I72</f>
        <v>701.17511000000002</v>
      </c>
      <c r="J71" s="41">
        <f t="shared" ref="J71:K73" si="20">J72</f>
        <v>389.8</v>
      </c>
      <c r="K71" s="41">
        <f t="shared" si="20"/>
        <v>519.5</v>
      </c>
    </row>
    <row r="72" spans="1:11" ht="183" customHeight="1" x14ac:dyDescent="0.25">
      <c r="A72" s="194" t="s">
        <v>207</v>
      </c>
      <c r="B72" s="89" t="s">
        <v>17</v>
      </c>
      <c r="C72" s="89" t="s">
        <v>29</v>
      </c>
      <c r="D72" s="89" t="s">
        <v>31</v>
      </c>
      <c r="E72" s="89" t="s">
        <v>34</v>
      </c>
      <c r="F72" s="89" t="s">
        <v>16</v>
      </c>
      <c r="G72" s="89" t="s">
        <v>221</v>
      </c>
      <c r="H72" s="6"/>
      <c r="I72" s="41">
        <f>I73</f>
        <v>701.17511000000002</v>
      </c>
      <c r="J72" s="41">
        <f t="shared" si="20"/>
        <v>389.8</v>
      </c>
      <c r="K72" s="41">
        <f t="shared" si="20"/>
        <v>519.5</v>
      </c>
    </row>
    <row r="73" spans="1:11" ht="31.5" x14ac:dyDescent="0.25">
      <c r="A73" s="95" t="s">
        <v>96</v>
      </c>
      <c r="B73" s="89" t="s">
        <v>17</v>
      </c>
      <c r="C73" s="89" t="s">
        <v>29</v>
      </c>
      <c r="D73" s="89" t="s">
        <v>31</v>
      </c>
      <c r="E73" s="89" t="s">
        <v>34</v>
      </c>
      <c r="F73" s="89" t="s">
        <v>16</v>
      </c>
      <c r="G73" s="89" t="s">
        <v>221</v>
      </c>
      <c r="H73" s="6" t="s">
        <v>98</v>
      </c>
      <c r="I73" s="41">
        <f>I74</f>
        <v>701.17511000000002</v>
      </c>
      <c r="J73" s="41">
        <f t="shared" si="20"/>
        <v>389.8</v>
      </c>
      <c r="K73" s="41">
        <f t="shared" si="20"/>
        <v>519.5</v>
      </c>
    </row>
    <row r="74" spans="1:11" ht="31.5" x14ac:dyDescent="0.25">
      <c r="A74" s="95" t="s">
        <v>97</v>
      </c>
      <c r="B74" s="89" t="s">
        <v>17</v>
      </c>
      <c r="C74" s="89" t="s">
        <v>29</v>
      </c>
      <c r="D74" s="89" t="s">
        <v>31</v>
      </c>
      <c r="E74" s="89" t="s">
        <v>34</v>
      </c>
      <c r="F74" s="89" t="s">
        <v>16</v>
      </c>
      <c r="G74" s="89" t="s">
        <v>221</v>
      </c>
      <c r="H74" s="6" t="s">
        <v>99</v>
      </c>
      <c r="I74" s="41">
        <f>'Прил 2'!J75</f>
        <v>701.17511000000002</v>
      </c>
      <c r="J74" s="41">
        <f>'Прил 2'!K75</f>
        <v>389.8</v>
      </c>
      <c r="K74" s="41">
        <f>'Прил 2'!L75</f>
        <v>519.5</v>
      </c>
    </row>
    <row r="75" spans="1:11" ht="54" customHeight="1" x14ac:dyDescent="0.25">
      <c r="A75" s="119" t="s">
        <v>199</v>
      </c>
      <c r="B75" s="6" t="s">
        <v>17</v>
      </c>
      <c r="C75" s="6" t="s">
        <v>29</v>
      </c>
      <c r="D75" s="6" t="s">
        <v>205</v>
      </c>
      <c r="E75" s="6"/>
      <c r="F75" s="6"/>
      <c r="G75" s="6"/>
      <c r="H75" s="6"/>
      <c r="I75" s="41">
        <f>I76</f>
        <v>14.7</v>
      </c>
      <c r="J75" s="41">
        <f t="shared" ref="J75:K77" si="21">J76</f>
        <v>0</v>
      </c>
      <c r="K75" s="41">
        <f t="shared" si="21"/>
        <v>0</v>
      </c>
    </row>
    <row r="76" spans="1:11" ht="180" customHeight="1" x14ac:dyDescent="0.25">
      <c r="A76" s="194" t="s">
        <v>207</v>
      </c>
      <c r="B76" s="89" t="s">
        <v>17</v>
      </c>
      <c r="C76" s="89" t="s">
        <v>29</v>
      </c>
      <c r="D76" s="89" t="s">
        <v>205</v>
      </c>
      <c r="E76" s="89" t="s">
        <v>34</v>
      </c>
      <c r="F76" s="89" t="s">
        <v>16</v>
      </c>
      <c r="G76" s="89" t="s">
        <v>221</v>
      </c>
      <c r="H76" s="6"/>
      <c r="I76" s="41">
        <f>I77</f>
        <v>14.7</v>
      </c>
      <c r="J76" s="41">
        <f t="shared" si="21"/>
        <v>0</v>
      </c>
      <c r="K76" s="41">
        <f t="shared" si="21"/>
        <v>0</v>
      </c>
    </row>
    <row r="77" spans="1:11" ht="31.5" x14ac:dyDescent="0.25">
      <c r="A77" s="95" t="s">
        <v>96</v>
      </c>
      <c r="B77" s="89" t="s">
        <v>17</v>
      </c>
      <c r="C77" s="89" t="s">
        <v>29</v>
      </c>
      <c r="D77" s="89" t="s">
        <v>205</v>
      </c>
      <c r="E77" s="89" t="s">
        <v>34</v>
      </c>
      <c r="F77" s="89" t="s">
        <v>16</v>
      </c>
      <c r="G77" s="89" t="s">
        <v>221</v>
      </c>
      <c r="H77" s="6" t="s">
        <v>98</v>
      </c>
      <c r="I77" s="41">
        <f>I78</f>
        <v>14.7</v>
      </c>
      <c r="J77" s="41">
        <f t="shared" si="21"/>
        <v>0</v>
      </c>
      <c r="K77" s="41">
        <f t="shared" si="21"/>
        <v>0</v>
      </c>
    </row>
    <row r="78" spans="1:11" ht="31.5" x14ac:dyDescent="0.25">
      <c r="A78" s="95" t="s">
        <v>97</v>
      </c>
      <c r="B78" s="89" t="s">
        <v>17</v>
      </c>
      <c r="C78" s="89" t="s">
        <v>29</v>
      </c>
      <c r="D78" s="89" t="s">
        <v>205</v>
      </c>
      <c r="E78" s="89" t="s">
        <v>34</v>
      </c>
      <c r="F78" s="89" t="s">
        <v>16</v>
      </c>
      <c r="G78" s="89" t="s">
        <v>221</v>
      </c>
      <c r="H78" s="6" t="s">
        <v>99</v>
      </c>
      <c r="I78" s="41">
        <f>'Прил 2'!J79</f>
        <v>14.7</v>
      </c>
      <c r="J78" s="41">
        <f>'Прил 2'!K79</f>
        <v>0</v>
      </c>
      <c r="K78" s="41">
        <f>'Прил 2'!L79</f>
        <v>0</v>
      </c>
    </row>
    <row r="79" spans="1:11" x14ac:dyDescent="0.25">
      <c r="A79" s="249" t="s">
        <v>227</v>
      </c>
      <c r="B79" s="117" t="s">
        <v>17</v>
      </c>
      <c r="C79" s="117" t="s">
        <v>137</v>
      </c>
      <c r="D79" s="89"/>
      <c r="E79" s="89"/>
      <c r="F79" s="89"/>
      <c r="G79" s="89"/>
      <c r="H79" s="6"/>
      <c r="I79" s="138">
        <f>I80+I85</f>
        <v>543.58867999999995</v>
      </c>
      <c r="J79" s="138">
        <f>J85</f>
        <v>0</v>
      </c>
      <c r="K79" s="138">
        <f>K85</f>
        <v>0</v>
      </c>
    </row>
    <row r="80" spans="1:11" ht="63" x14ac:dyDescent="0.25">
      <c r="A80" s="119" t="s">
        <v>253</v>
      </c>
      <c r="B80" s="89" t="s">
        <v>17</v>
      </c>
      <c r="C80" s="89" t="s">
        <v>137</v>
      </c>
      <c r="D80" s="89" t="s">
        <v>249</v>
      </c>
      <c r="E80" s="89"/>
      <c r="F80" s="89"/>
      <c r="G80" s="89"/>
      <c r="H80" s="6"/>
      <c r="I80" s="41">
        <f>I81</f>
        <v>307.53967999999998</v>
      </c>
      <c r="J80" s="41">
        <f t="shared" ref="J80:K83" si="22">J81</f>
        <v>0</v>
      </c>
      <c r="K80" s="41">
        <f t="shared" si="22"/>
        <v>0</v>
      </c>
    </row>
    <row r="81" spans="1:11" x14ac:dyDescent="0.25">
      <c r="A81" s="150" t="s">
        <v>250</v>
      </c>
      <c r="B81" s="89" t="s">
        <v>17</v>
      </c>
      <c r="C81" s="89" t="s">
        <v>137</v>
      </c>
      <c r="D81" s="89" t="s">
        <v>249</v>
      </c>
      <c r="E81" s="89" t="s">
        <v>34</v>
      </c>
      <c r="F81" s="89" t="s">
        <v>16</v>
      </c>
      <c r="G81" s="89"/>
      <c r="H81" s="6"/>
      <c r="I81" s="41">
        <f>I82</f>
        <v>307.53967999999998</v>
      </c>
      <c r="J81" s="41">
        <f t="shared" si="22"/>
        <v>0</v>
      </c>
      <c r="K81" s="41">
        <f t="shared" si="22"/>
        <v>0</v>
      </c>
    </row>
    <row r="82" spans="1:11" ht="63" x14ac:dyDescent="0.25">
      <c r="A82" s="272" t="s">
        <v>251</v>
      </c>
      <c r="B82" s="89" t="s">
        <v>17</v>
      </c>
      <c r="C82" s="89" t="s">
        <v>137</v>
      </c>
      <c r="D82" s="89" t="s">
        <v>249</v>
      </c>
      <c r="E82" s="89" t="s">
        <v>34</v>
      </c>
      <c r="F82" s="89" t="s">
        <v>16</v>
      </c>
      <c r="G82" s="89" t="s">
        <v>252</v>
      </c>
      <c r="H82" s="6"/>
      <c r="I82" s="41">
        <f>I83</f>
        <v>307.53967999999998</v>
      </c>
      <c r="J82" s="41">
        <f t="shared" si="22"/>
        <v>0</v>
      </c>
      <c r="K82" s="41">
        <f t="shared" si="22"/>
        <v>0</v>
      </c>
    </row>
    <row r="83" spans="1:11" ht="31.5" x14ac:dyDescent="0.25">
      <c r="A83" s="95" t="s">
        <v>96</v>
      </c>
      <c r="B83" s="89" t="s">
        <v>17</v>
      </c>
      <c r="C83" s="89" t="s">
        <v>137</v>
      </c>
      <c r="D83" s="89" t="s">
        <v>249</v>
      </c>
      <c r="E83" s="89" t="s">
        <v>34</v>
      </c>
      <c r="F83" s="89" t="s">
        <v>16</v>
      </c>
      <c r="G83" s="89" t="s">
        <v>252</v>
      </c>
      <c r="H83" s="6" t="s">
        <v>98</v>
      </c>
      <c r="I83" s="41">
        <f>I84</f>
        <v>307.53967999999998</v>
      </c>
      <c r="J83" s="41">
        <f t="shared" si="22"/>
        <v>0</v>
      </c>
      <c r="K83" s="41">
        <f t="shared" si="22"/>
        <v>0</v>
      </c>
    </row>
    <row r="84" spans="1:11" ht="31.5" x14ac:dyDescent="0.25">
      <c r="A84" s="95" t="s">
        <v>97</v>
      </c>
      <c r="B84" s="89" t="s">
        <v>17</v>
      </c>
      <c r="C84" s="89" t="s">
        <v>137</v>
      </c>
      <c r="D84" s="89" t="s">
        <v>249</v>
      </c>
      <c r="E84" s="89" t="s">
        <v>34</v>
      </c>
      <c r="F84" s="89" t="s">
        <v>16</v>
      </c>
      <c r="G84" s="89" t="s">
        <v>252</v>
      </c>
      <c r="H84" s="6" t="s">
        <v>99</v>
      </c>
      <c r="I84" s="41">
        <f>'Прил 2'!J85</f>
        <v>307.53967999999998</v>
      </c>
      <c r="J84" s="41">
        <f>'Прил 2'!K85</f>
        <v>0</v>
      </c>
      <c r="K84" s="41">
        <f>'Прил 2'!L85</f>
        <v>0</v>
      </c>
    </row>
    <row r="85" spans="1:11" ht="47.25" x14ac:dyDescent="0.25">
      <c r="A85" s="149" t="s">
        <v>158</v>
      </c>
      <c r="B85" s="89" t="s">
        <v>17</v>
      </c>
      <c r="C85" s="89" t="s">
        <v>137</v>
      </c>
      <c r="D85" s="89" t="s">
        <v>47</v>
      </c>
      <c r="E85" s="89"/>
      <c r="F85" s="89"/>
      <c r="G85" s="89"/>
      <c r="H85" s="6"/>
      <c r="I85" s="41">
        <f>I86</f>
        <v>236.04899999999998</v>
      </c>
      <c r="J85" s="41">
        <f t="shared" ref="J85:K88" si="23">J86</f>
        <v>0</v>
      </c>
      <c r="K85" s="41">
        <f t="shared" si="23"/>
        <v>0</v>
      </c>
    </row>
    <row r="86" spans="1:11" ht="47.25" x14ac:dyDescent="0.25">
      <c r="A86" s="150" t="s">
        <v>159</v>
      </c>
      <c r="B86" s="89" t="s">
        <v>17</v>
      </c>
      <c r="C86" s="89" t="s">
        <v>137</v>
      </c>
      <c r="D86" s="89" t="s">
        <v>47</v>
      </c>
      <c r="E86" s="89" t="s">
        <v>23</v>
      </c>
      <c r="F86" s="89"/>
      <c r="G86" s="89"/>
      <c r="H86" s="6"/>
      <c r="I86" s="41">
        <f>I87</f>
        <v>236.04899999999998</v>
      </c>
      <c r="J86" s="41">
        <f t="shared" si="23"/>
        <v>0</v>
      </c>
      <c r="K86" s="41">
        <f t="shared" si="23"/>
        <v>0</v>
      </c>
    </row>
    <row r="87" spans="1:11" ht="94.5" x14ac:dyDescent="0.25">
      <c r="A87" s="150" t="s">
        <v>228</v>
      </c>
      <c r="B87" s="89" t="s">
        <v>17</v>
      </c>
      <c r="C87" s="89" t="s">
        <v>137</v>
      </c>
      <c r="D87" s="89" t="s">
        <v>47</v>
      </c>
      <c r="E87" s="89" t="s">
        <v>23</v>
      </c>
      <c r="F87" s="89" t="s">
        <v>36</v>
      </c>
      <c r="G87" s="89" t="s">
        <v>229</v>
      </c>
      <c r="H87" s="6"/>
      <c r="I87" s="41">
        <f>I88</f>
        <v>236.04899999999998</v>
      </c>
      <c r="J87" s="41">
        <f t="shared" si="23"/>
        <v>0</v>
      </c>
      <c r="K87" s="41">
        <f t="shared" si="23"/>
        <v>0</v>
      </c>
    </row>
    <row r="88" spans="1:11" ht="31.5" x14ac:dyDescent="0.25">
      <c r="A88" s="95" t="s">
        <v>96</v>
      </c>
      <c r="B88" s="89" t="s">
        <v>17</v>
      </c>
      <c r="C88" s="89" t="s">
        <v>137</v>
      </c>
      <c r="D88" s="89" t="s">
        <v>47</v>
      </c>
      <c r="E88" s="89" t="s">
        <v>23</v>
      </c>
      <c r="F88" s="89" t="s">
        <v>36</v>
      </c>
      <c r="G88" s="89" t="s">
        <v>229</v>
      </c>
      <c r="H88" s="6" t="s">
        <v>98</v>
      </c>
      <c r="I88" s="41">
        <f>I89</f>
        <v>236.04899999999998</v>
      </c>
      <c r="J88" s="41">
        <f t="shared" si="23"/>
        <v>0</v>
      </c>
      <c r="K88" s="41">
        <f t="shared" si="23"/>
        <v>0</v>
      </c>
    </row>
    <row r="89" spans="1:11" ht="31.5" x14ac:dyDescent="0.25">
      <c r="A89" s="95" t="s">
        <v>97</v>
      </c>
      <c r="B89" s="89" t="s">
        <v>17</v>
      </c>
      <c r="C89" s="89" t="s">
        <v>137</v>
      </c>
      <c r="D89" s="89" t="s">
        <v>47</v>
      </c>
      <c r="E89" s="89" t="s">
        <v>23</v>
      </c>
      <c r="F89" s="89" t="s">
        <v>36</v>
      </c>
      <c r="G89" s="89" t="s">
        <v>229</v>
      </c>
      <c r="H89" s="6" t="s">
        <v>99</v>
      </c>
      <c r="I89" s="41">
        <f>'Прил 2'!J90</f>
        <v>236.04899999999998</v>
      </c>
      <c r="J89" s="41">
        <f>'Прил 2'!K90</f>
        <v>0</v>
      </c>
      <c r="K89" s="41">
        <f>'Прил 2'!L90</f>
        <v>0</v>
      </c>
    </row>
    <row r="90" spans="1:11" x14ac:dyDescent="0.25">
      <c r="A90" s="144" t="s">
        <v>20</v>
      </c>
      <c r="B90" s="101" t="s">
        <v>19</v>
      </c>
      <c r="C90" s="101"/>
      <c r="D90" s="101"/>
      <c r="E90" s="101"/>
      <c r="F90" s="101"/>
      <c r="G90" s="40"/>
      <c r="H90" s="40"/>
      <c r="I90" s="138">
        <f>I97+I91</f>
        <v>443.51959999999997</v>
      </c>
      <c r="J90" s="138">
        <f t="shared" ref="J90:K90" si="24">J97+J91</f>
        <v>110.52447000000001</v>
      </c>
      <c r="K90" s="138">
        <f t="shared" si="24"/>
        <v>126.12935999999999</v>
      </c>
    </row>
    <row r="91" spans="1:11" x14ac:dyDescent="0.25">
      <c r="A91" s="144" t="s">
        <v>54</v>
      </c>
      <c r="B91" s="101" t="s">
        <v>19</v>
      </c>
      <c r="C91" s="101" t="s">
        <v>27</v>
      </c>
      <c r="D91" s="101"/>
      <c r="E91" s="101"/>
      <c r="F91" s="101"/>
      <c r="G91" s="137"/>
      <c r="H91" s="137"/>
      <c r="I91" s="138">
        <f>I92</f>
        <v>100</v>
      </c>
      <c r="J91" s="138">
        <f t="shared" ref="J91:K95" si="25">J92</f>
        <v>30</v>
      </c>
      <c r="K91" s="138">
        <f t="shared" si="25"/>
        <v>30</v>
      </c>
    </row>
    <row r="92" spans="1:11" ht="47.25" x14ac:dyDescent="0.25">
      <c r="A92" s="96" t="s">
        <v>158</v>
      </c>
      <c r="B92" s="6" t="s">
        <v>19</v>
      </c>
      <c r="C92" s="6" t="s">
        <v>27</v>
      </c>
      <c r="D92" s="6" t="s">
        <v>47</v>
      </c>
      <c r="E92" s="101"/>
      <c r="F92" s="101"/>
      <c r="G92" s="137"/>
      <c r="H92" s="137"/>
      <c r="I92" s="41">
        <f>I93</f>
        <v>100</v>
      </c>
      <c r="J92" s="41">
        <f t="shared" si="25"/>
        <v>30</v>
      </c>
      <c r="K92" s="41">
        <f t="shared" si="25"/>
        <v>30</v>
      </c>
    </row>
    <row r="93" spans="1:11" ht="47.25" x14ac:dyDescent="0.25">
      <c r="A93" s="96" t="s">
        <v>159</v>
      </c>
      <c r="B93" s="6" t="s">
        <v>19</v>
      </c>
      <c r="C93" s="6" t="s">
        <v>27</v>
      </c>
      <c r="D93" s="6" t="s">
        <v>47</v>
      </c>
      <c r="E93" s="6" t="s">
        <v>23</v>
      </c>
      <c r="F93" s="6"/>
      <c r="G93" s="40"/>
      <c r="H93" s="40"/>
      <c r="I93" s="41">
        <f>I94</f>
        <v>100</v>
      </c>
      <c r="J93" s="41">
        <f t="shared" si="25"/>
        <v>30</v>
      </c>
      <c r="K93" s="41">
        <f t="shared" si="25"/>
        <v>30</v>
      </c>
    </row>
    <row r="94" spans="1:11" ht="63" x14ac:dyDescent="0.25">
      <c r="A94" s="119" t="s">
        <v>222</v>
      </c>
      <c r="B94" s="6" t="s">
        <v>19</v>
      </c>
      <c r="C94" s="6" t="s">
        <v>27</v>
      </c>
      <c r="D94" s="6">
        <v>89</v>
      </c>
      <c r="E94" s="6">
        <v>1</v>
      </c>
      <c r="F94" s="6" t="s">
        <v>36</v>
      </c>
      <c r="G94" s="6" t="s">
        <v>200</v>
      </c>
      <c r="H94" s="88"/>
      <c r="I94" s="41">
        <f>I95</f>
        <v>100</v>
      </c>
      <c r="J94" s="41">
        <f t="shared" si="25"/>
        <v>30</v>
      </c>
      <c r="K94" s="41">
        <f t="shared" si="25"/>
        <v>30</v>
      </c>
    </row>
    <row r="95" spans="1:11" ht="31.5" x14ac:dyDescent="0.25">
      <c r="A95" s="95" t="s">
        <v>96</v>
      </c>
      <c r="B95" s="6" t="s">
        <v>19</v>
      </c>
      <c r="C95" s="6" t="s">
        <v>27</v>
      </c>
      <c r="D95" s="6">
        <v>89</v>
      </c>
      <c r="E95" s="6">
        <v>1</v>
      </c>
      <c r="F95" s="6" t="s">
        <v>36</v>
      </c>
      <c r="G95" s="6" t="s">
        <v>200</v>
      </c>
      <c r="H95" s="88" t="s">
        <v>98</v>
      </c>
      <c r="I95" s="41">
        <f>I96</f>
        <v>100</v>
      </c>
      <c r="J95" s="41">
        <f t="shared" si="25"/>
        <v>30</v>
      </c>
      <c r="K95" s="41">
        <f t="shared" si="25"/>
        <v>30</v>
      </c>
    </row>
    <row r="96" spans="1:11" ht="31.5" x14ac:dyDescent="0.25">
      <c r="A96" s="95" t="s">
        <v>97</v>
      </c>
      <c r="B96" s="6" t="s">
        <v>19</v>
      </c>
      <c r="C96" s="6" t="s">
        <v>27</v>
      </c>
      <c r="D96" s="6">
        <v>89</v>
      </c>
      <c r="E96" s="6">
        <v>1</v>
      </c>
      <c r="F96" s="6" t="s">
        <v>36</v>
      </c>
      <c r="G96" s="6" t="s">
        <v>200</v>
      </c>
      <c r="H96" s="88" t="s">
        <v>99</v>
      </c>
      <c r="I96" s="41">
        <f>'Прил 2'!J97</f>
        <v>100</v>
      </c>
      <c r="J96" s="41">
        <f>'Прил 2'!K97</f>
        <v>30</v>
      </c>
      <c r="K96" s="41">
        <f>'Прил 2'!L97</f>
        <v>30</v>
      </c>
    </row>
    <row r="97" spans="1:11" x14ac:dyDescent="0.25">
      <c r="A97" s="144" t="s">
        <v>55</v>
      </c>
      <c r="B97" s="101" t="s">
        <v>19</v>
      </c>
      <c r="C97" s="101" t="s">
        <v>28</v>
      </c>
      <c r="D97" s="101"/>
      <c r="E97" s="101"/>
      <c r="F97" s="147"/>
      <c r="G97" s="137"/>
      <c r="H97" s="137"/>
      <c r="I97" s="138">
        <f>I98+I111</f>
        <v>343.51959999999997</v>
      </c>
      <c r="J97" s="138">
        <f t="shared" ref="J97:K97" si="26">J98+J111</f>
        <v>80.524470000000008</v>
      </c>
      <c r="K97" s="138">
        <f t="shared" si="26"/>
        <v>96.129359999999991</v>
      </c>
    </row>
    <row r="98" spans="1:11" ht="31.5" x14ac:dyDescent="0.25">
      <c r="A98" s="119" t="s">
        <v>242</v>
      </c>
      <c r="B98" s="6" t="s">
        <v>19</v>
      </c>
      <c r="C98" s="6" t="s">
        <v>28</v>
      </c>
      <c r="D98" s="6" t="s">
        <v>241</v>
      </c>
      <c r="E98" s="6" t="s">
        <v>34</v>
      </c>
      <c r="F98" s="6"/>
      <c r="G98" s="40"/>
      <c r="H98" s="40"/>
      <c r="I98" s="41">
        <f>I99+I103+I107</f>
        <v>324.01959999999997</v>
      </c>
      <c r="J98" s="41">
        <f t="shared" ref="J98:K98" si="27">J99+J103+J107</f>
        <v>0</v>
      </c>
      <c r="K98" s="41">
        <f t="shared" si="27"/>
        <v>0</v>
      </c>
    </row>
    <row r="99" spans="1:11" ht="47.25" x14ac:dyDescent="0.25">
      <c r="A99" s="119" t="s">
        <v>243</v>
      </c>
      <c r="B99" s="6" t="s">
        <v>19</v>
      </c>
      <c r="C99" s="6" t="s">
        <v>28</v>
      </c>
      <c r="D99" s="6" t="s">
        <v>241</v>
      </c>
      <c r="E99" s="6" t="s">
        <v>34</v>
      </c>
      <c r="F99" s="6" t="s">
        <v>16</v>
      </c>
      <c r="G99" s="40"/>
      <c r="H99" s="40"/>
      <c r="I99" s="41">
        <f>I100</f>
        <v>30</v>
      </c>
      <c r="J99" s="41">
        <f t="shared" ref="J99:K101" si="28">J100</f>
        <v>0</v>
      </c>
      <c r="K99" s="41">
        <f t="shared" si="28"/>
        <v>0</v>
      </c>
    </row>
    <row r="100" spans="1:11" x14ac:dyDescent="0.25">
      <c r="A100" s="95" t="s">
        <v>56</v>
      </c>
      <c r="B100" s="6" t="s">
        <v>19</v>
      </c>
      <c r="C100" s="6" t="s">
        <v>28</v>
      </c>
      <c r="D100" s="6" t="s">
        <v>241</v>
      </c>
      <c r="E100" s="6" t="s">
        <v>34</v>
      </c>
      <c r="F100" s="6" t="s">
        <v>16</v>
      </c>
      <c r="G100" s="120">
        <v>43010</v>
      </c>
      <c r="H100" s="40"/>
      <c r="I100" s="41">
        <f>I101</f>
        <v>30</v>
      </c>
      <c r="J100" s="41">
        <f t="shared" si="28"/>
        <v>0</v>
      </c>
      <c r="K100" s="41">
        <f t="shared" si="28"/>
        <v>0</v>
      </c>
    </row>
    <row r="101" spans="1:11" ht="31.5" x14ac:dyDescent="0.25">
      <c r="A101" s="95" t="s">
        <v>96</v>
      </c>
      <c r="B101" s="6" t="s">
        <v>19</v>
      </c>
      <c r="C101" s="6" t="s">
        <v>28</v>
      </c>
      <c r="D101" s="6" t="s">
        <v>241</v>
      </c>
      <c r="E101" s="6" t="s">
        <v>34</v>
      </c>
      <c r="F101" s="6" t="s">
        <v>16</v>
      </c>
      <c r="G101" s="120">
        <v>43010</v>
      </c>
      <c r="H101" s="120">
        <v>200</v>
      </c>
      <c r="I101" s="41">
        <f>I102</f>
        <v>30</v>
      </c>
      <c r="J101" s="41">
        <f t="shared" si="28"/>
        <v>0</v>
      </c>
      <c r="K101" s="41">
        <f t="shared" si="28"/>
        <v>0</v>
      </c>
    </row>
    <row r="102" spans="1:11" ht="31.5" x14ac:dyDescent="0.25">
      <c r="A102" s="95" t="s">
        <v>97</v>
      </c>
      <c r="B102" s="6" t="s">
        <v>19</v>
      </c>
      <c r="C102" s="6" t="s">
        <v>28</v>
      </c>
      <c r="D102" s="6" t="s">
        <v>241</v>
      </c>
      <c r="E102" s="6" t="s">
        <v>34</v>
      </c>
      <c r="F102" s="6" t="s">
        <v>16</v>
      </c>
      <c r="G102" s="120">
        <v>43010</v>
      </c>
      <c r="H102" s="120">
        <v>240</v>
      </c>
      <c r="I102" s="41">
        <f>'Прил 2'!J103</f>
        <v>30</v>
      </c>
      <c r="J102" s="41">
        <f>'Прил 2'!K103</f>
        <v>0</v>
      </c>
      <c r="K102" s="41">
        <f>'Прил 2'!L103</f>
        <v>0</v>
      </c>
    </row>
    <row r="103" spans="1:11" ht="47.25" x14ac:dyDescent="0.25">
      <c r="A103" s="95" t="s">
        <v>244</v>
      </c>
      <c r="B103" s="6" t="s">
        <v>19</v>
      </c>
      <c r="C103" s="6" t="s">
        <v>28</v>
      </c>
      <c r="D103" s="6" t="s">
        <v>241</v>
      </c>
      <c r="E103" s="6" t="s">
        <v>34</v>
      </c>
      <c r="F103" s="6" t="s">
        <v>28</v>
      </c>
      <c r="G103" s="120"/>
      <c r="H103" s="120"/>
      <c r="I103" s="41">
        <f>I104</f>
        <v>54.019599999999997</v>
      </c>
      <c r="J103" s="41">
        <f t="shared" ref="J103:K105" si="29">J104</f>
        <v>0</v>
      </c>
      <c r="K103" s="41">
        <f t="shared" si="29"/>
        <v>0</v>
      </c>
    </row>
    <row r="104" spans="1:11" x14ac:dyDescent="0.25">
      <c r="A104" s="95" t="s">
        <v>135</v>
      </c>
      <c r="B104" s="6" t="s">
        <v>19</v>
      </c>
      <c r="C104" s="6" t="s">
        <v>28</v>
      </c>
      <c r="D104" s="6" t="s">
        <v>241</v>
      </c>
      <c r="E104" s="6" t="s">
        <v>34</v>
      </c>
      <c r="F104" s="6" t="s">
        <v>28</v>
      </c>
      <c r="G104" s="120">
        <v>43040</v>
      </c>
      <c r="H104" s="40"/>
      <c r="I104" s="41">
        <f>I105</f>
        <v>54.019599999999997</v>
      </c>
      <c r="J104" s="41">
        <f t="shared" si="29"/>
        <v>0</v>
      </c>
      <c r="K104" s="41">
        <f t="shared" si="29"/>
        <v>0</v>
      </c>
    </row>
    <row r="105" spans="1:11" ht="31.5" x14ac:dyDescent="0.25">
      <c r="A105" s="95" t="s">
        <v>96</v>
      </c>
      <c r="B105" s="6" t="s">
        <v>19</v>
      </c>
      <c r="C105" s="6" t="s">
        <v>28</v>
      </c>
      <c r="D105" s="6" t="s">
        <v>241</v>
      </c>
      <c r="E105" s="6" t="s">
        <v>34</v>
      </c>
      <c r="F105" s="6" t="s">
        <v>28</v>
      </c>
      <c r="G105" s="120">
        <v>43040</v>
      </c>
      <c r="H105" s="120">
        <v>200</v>
      </c>
      <c r="I105" s="41">
        <f>I106</f>
        <v>54.019599999999997</v>
      </c>
      <c r="J105" s="41">
        <f t="shared" si="29"/>
        <v>0</v>
      </c>
      <c r="K105" s="41">
        <f t="shared" si="29"/>
        <v>0</v>
      </c>
    </row>
    <row r="106" spans="1:11" ht="31.5" x14ac:dyDescent="0.25">
      <c r="A106" s="95" t="s">
        <v>97</v>
      </c>
      <c r="B106" s="6" t="s">
        <v>19</v>
      </c>
      <c r="C106" s="6" t="s">
        <v>28</v>
      </c>
      <c r="D106" s="6" t="s">
        <v>241</v>
      </c>
      <c r="E106" s="6" t="s">
        <v>34</v>
      </c>
      <c r="F106" s="6" t="s">
        <v>28</v>
      </c>
      <c r="G106" s="120">
        <v>43040</v>
      </c>
      <c r="H106" s="120">
        <v>240</v>
      </c>
      <c r="I106" s="41">
        <f>'Прил 2'!J107</f>
        <v>54.019599999999997</v>
      </c>
      <c r="J106" s="41">
        <f>'Прил 2'!K107</f>
        <v>0</v>
      </c>
      <c r="K106" s="41">
        <f>'Прил 2'!L107</f>
        <v>0</v>
      </c>
    </row>
    <row r="107" spans="1:11" ht="141.75" x14ac:dyDescent="0.25">
      <c r="A107" s="119" t="s">
        <v>245</v>
      </c>
      <c r="B107" s="6" t="s">
        <v>19</v>
      </c>
      <c r="C107" s="6" t="s">
        <v>28</v>
      </c>
      <c r="D107" s="6" t="s">
        <v>241</v>
      </c>
      <c r="E107" s="89" t="s">
        <v>34</v>
      </c>
      <c r="F107" s="89" t="s">
        <v>17</v>
      </c>
      <c r="G107" s="120"/>
      <c r="H107" s="120"/>
      <c r="I107" s="41">
        <f>I108</f>
        <v>240</v>
      </c>
      <c r="J107" s="41">
        <f t="shared" ref="J107:K109" si="30">J108</f>
        <v>0</v>
      </c>
      <c r="K107" s="41">
        <f t="shared" si="30"/>
        <v>0</v>
      </c>
    </row>
    <row r="108" spans="1:11" x14ac:dyDescent="0.25">
      <c r="A108" s="95" t="s">
        <v>135</v>
      </c>
      <c r="B108" s="6" t="s">
        <v>19</v>
      </c>
      <c r="C108" s="6" t="s">
        <v>28</v>
      </c>
      <c r="D108" s="6" t="s">
        <v>241</v>
      </c>
      <c r="E108" s="89" t="s">
        <v>34</v>
      </c>
      <c r="F108" s="89" t="s">
        <v>17</v>
      </c>
      <c r="G108" s="120">
        <v>43040</v>
      </c>
      <c r="H108" s="40"/>
      <c r="I108" s="41">
        <f>I109</f>
        <v>240</v>
      </c>
      <c r="J108" s="41">
        <f t="shared" si="30"/>
        <v>0</v>
      </c>
      <c r="K108" s="41">
        <f t="shared" si="30"/>
        <v>0</v>
      </c>
    </row>
    <row r="109" spans="1:11" ht="31.5" x14ac:dyDescent="0.25">
      <c r="A109" s="95" t="s">
        <v>96</v>
      </c>
      <c r="B109" s="6" t="s">
        <v>19</v>
      </c>
      <c r="C109" s="6" t="s">
        <v>28</v>
      </c>
      <c r="D109" s="6" t="s">
        <v>241</v>
      </c>
      <c r="E109" s="89" t="s">
        <v>34</v>
      </c>
      <c r="F109" s="89" t="s">
        <v>17</v>
      </c>
      <c r="G109" s="120">
        <v>43040</v>
      </c>
      <c r="H109" s="120">
        <v>200</v>
      </c>
      <c r="I109" s="41">
        <f>I110</f>
        <v>240</v>
      </c>
      <c r="J109" s="41">
        <f t="shared" si="30"/>
        <v>0</v>
      </c>
      <c r="K109" s="41">
        <f t="shared" si="30"/>
        <v>0</v>
      </c>
    </row>
    <row r="110" spans="1:11" ht="31.5" x14ac:dyDescent="0.25">
      <c r="A110" s="95" t="s">
        <v>97</v>
      </c>
      <c r="B110" s="6" t="s">
        <v>19</v>
      </c>
      <c r="C110" s="6" t="s">
        <v>28</v>
      </c>
      <c r="D110" s="6" t="s">
        <v>241</v>
      </c>
      <c r="E110" s="89" t="s">
        <v>34</v>
      </c>
      <c r="F110" s="89" t="s">
        <v>17</v>
      </c>
      <c r="G110" s="120">
        <v>43040</v>
      </c>
      <c r="H110" s="120">
        <v>240</v>
      </c>
      <c r="I110" s="41">
        <f>'Прил 2'!J111</f>
        <v>240</v>
      </c>
      <c r="J110" s="41">
        <f>'Прил 2'!K111</f>
        <v>0</v>
      </c>
      <c r="K110" s="41">
        <f>'Прил 2'!L111</f>
        <v>0</v>
      </c>
    </row>
    <row r="111" spans="1:11" ht="47.25" x14ac:dyDescent="0.25">
      <c r="A111" s="149" t="s">
        <v>158</v>
      </c>
      <c r="B111" s="6" t="s">
        <v>19</v>
      </c>
      <c r="C111" s="6" t="s">
        <v>28</v>
      </c>
      <c r="D111" s="6" t="s">
        <v>47</v>
      </c>
      <c r="E111" s="6"/>
      <c r="F111" s="256"/>
      <c r="G111" s="40"/>
      <c r="H111" s="120"/>
      <c r="I111" s="41">
        <f>I112</f>
        <v>19.499999999999972</v>
      </c>
      <c r="J111" s="41">
        <f t="shared" ref="J111:K111" si="31">J112</f>
        <v>80.524470000000008</v>
      </c>
      <c r="K111" s="41">
        <f t="shared" si="31"/>
        <v>96.129359999999991</v>
      </c>
    </row>
    <row r="112" spans="1:11" ht="47.25" x14ac:dyDescent="0.25">
      <c r="A112" s="150" t="s">
        <v>159</v>
      </c>
      <c r="B112" s="6" t="s">
        <v>19</v>
      </c>
      <c r="C112" s="6" t="s">
        <v>28</v>
      </c>
      <c r="D112" s="6" t="s">
        <v>47</v>
      </c>
      <c r="E112" s="120">
        <v>1</v>
      </c>
      <c r="F112" s="256"/>
      <c r="G112" s="40"/>
      <c r="H112" s="120"/>
      <c r="I112" s="41">
        <f>I113+I116</f>
        <v>19.499999999999972</v>
      </c>
      <c r="J112" s="41">
        <f t="shared" ref="J112:K112" si="32">J113+J116</f>
        <v>80.524470000000008</v>
      </c>
      <c r="K112" s="41">
        <f t="shared" si="32"/>
        <v>96.129359999999991</v>
      </c>
    </row>
    <row r="113" spans="1:12" x14ac:dyDescent="0.25">
      <c r="A113" s="95" t="s">
        <v>56</v>
      </c>
      <c r="B113" s="6" t="s">
        <v>19</v>
      </c>
      <c r="C113" s="6" t="s">
        <v>28</v>
      </c>
      <c r="D113" s="6" t="s">
        <v>47</v>
      </c>
      <c r="E113" s="6">
        <v>1</v>
      </c>
      <c r="F113" s="89" t="s">
        <v>36</v>
      </c>
      <c r="G113" s="120">
        <v>43010</v>
      </c>
      <c r="H113" s="40"/>
      <c r="I113" s="41">
        <f>I114</f>
        <v>0</v>
      </c>
      <c r="J113" s="41">
        <f t="shared" ref="J113:K114" si="33">J114</f>
        <v>50</v>
      </c>
      <c r="K113" s="41">
        <f t="shared" si="33"/>
        <v>80</v>
      </c>
    </row>
    <row r="114" spans="1:12" ht="31.5" x14ac:dyDescent="0.25">
      <c r="A114" s="95" t="s">
        <v>96</v>
      </c>
      <c r="B114" s="6" t="s">
        <v>19</v>
      </c>
      <c r="C114" s="6" t="s">
        <v>28</v>
      </c>
      <c r="D114" s="6" t="s">
        <v>47</v>
      </c>
      <c r="E114" s="6">
        <v>1</v>
      </c>
      <c r="F114" s="89" t="s">
        <v>36</v>
      </c>
      <c r="G114" s="120">
        <v>43010</v>
      </c>
      <c r="H114" s="120">
        <v>200</v>
      </c>
      <c r="I114" s="41">
        <f>I115</f>
        <v>0</v>
      </c>
      <c r="J114" s="41">
        <f t="shared" si="33"/>
        <v>50</v>
      </c>
      <c r="K114" s="41">
        <f t="shared" si="33"/>
        <v>80</v>
      </c>
    </row>
    <row r="115" spans="1:12" ht="31.5" x14ac:dyDescent="0.25">
      <c r="A115" s="95" t="s">
        <v>97</v>
      </c>
      <c r="B115" s="6" t="s">
        <v>19</v>
      </c>
      <c r="C115" s="6" t="s">
        <v>28</v>
      </c>
      <c r="D115" s="6" t="s">
        <v>47</v>
      </c>
      <c r="E115" s="6">
        <v>1</v>
      </c>
      <c r="F115" s="89" t="s">
        <v>36</v>
      </c>
      <c r="G115" s="120">
        <v>43010</v>
      </c>
      <c r="H115" s="120">
        <v>240</v>
      </c>
      <c r="I115" s="41">
        <f>'Прил 2'!J116</f>
        <v>0</v>
      </c>
      <c r="J115" s="41">
        <f>'Прил 2'!K116</f>
        <v>50</v>
      </c>
      <c r="K115" s="41">
        <f>'Прил 2'!L116</f>
        <v>80</v>
      </c>
    </row>
    <row r="116" spans="1:12" x14ac:dyDescent="0.25">
      <c r="A116" s="95" t="s">
        <v>135</v>
      </c>
      <c r="B116" s="6" t="s">
        <v>19</v>
      </c>
      <c r="C116" s="6" t="s">
        <v>28</v>
      </c>
      <c r="D116" s="6" t="s">
        <v>47</v>
      </c>
      <c r="E116" s="6">
        <v>1</v>
      </c>
      <c r="F116" s="89" t="s">
        <v>36</v>
      </c>
      <c r="G116" s="120">
        <v>43040</v>
      </c>
      <c r="H116" s="40"/>
      <c r="I116" s="41">
        <f>I117</f>
        <v>19.499999999999972</v>
      </c>
      <c r="J116" s="41">
        <f t="shared" ref="J116:K117" si="34">J117</f>
        <v>30.524470000000001</v>
      </c>
      <c r="K116" s="41">
        <f t="shared" si="34"/>
        <v>16.129359999999998</v>
      </c>
    </row>
    <row r="117" spans="1:12" ht="31.5" x14ac:dyDescent="0.25">
      <c r="A117" s="95" t="s">
        <v>96</v>
      </c>
      <c r="B117" s="6" t="s">
        <v>19</v>
      </c>
      <c r="C117" s="6" t="s">
        <v>28</v>
      </c>
      <c r="D117" s="6" t="s">
        <v>47</v>
      </c>
      <c r="E117" s="6">
        <v>1</v>
      </c>
      <c r="F117" s="89" t="s">
        <v>36</v>
      </c>
      <c r="G117" s="120">
        <v>43040</v>
      </c>
      <c r="H117" s="120">
        <v>200</v>
      </c>
      <c r="I117" s="41">
        <f>I118</f>
        <v>19.499999999999972</v>
      </c>
      <c r="J117" s="41">
        <f t="shared" si="34"/>
        <v>30.524470000000001</v>
      </c>
      <c r="K117" s="41">
        <f t="shared" si="34"/>
        <v>16.129359999999998</v>
      </c>
    </row>
    <row r="118" spans="1:12" ht="31.5" x14ac:dyDescent="0.25">
      <c r="A118" s="95" t="s">
        <v>97</v>
      </c>
      <c r="B118" s="6" t="s">
        <v>19</v>
      </c>
      <c r="C118" s="6" t="s">
        <v>28</v>
      </c>
      <c r="D118" s="6" t="s">
        <v>47</v>
      </c>
      <c r="E118" s="6">
        <v>1</v>
      </c>
      <c r="F118" s="89" t="s">
        <v>36</v>
      </c>
      <c r="G118" s="120">
        <v>43040</v>
      </c>
      <c r="H118" s="120">
        <v>240</v>
      </c>
      <c r="I118" s="41">
        <f>'Прил 2'!J119</f>
        <v>19.499999999999972</v>
      </c>
      <c r="J118" s="41">
        <f>'Прил 2'!K119</f>
        <v>30.524470000000001</v>
      </c>
      <c r="K118" s="41">
        <f>'Прил 2'!L119</f>
        <v>16.129359999999998</v>
      </c>
    </row>
    <row r="119" spans="1:12" x14ac:dyDescent="0.25">
      <c r="A119" s="144" t="s">
        <v>57</v>
      </c>
      <c r="B119" s="101" t="s">
        <v>30</v>
      </c>
      <c r="C119" s="101"/>
      <c r="D119" s="102"/>
      <c r="E119" s="101"/>
      <c r="F119" s="101"/>
      <c r="G119" s="101"/>
      <c r="H119" s="153"/>
      <c r="I119" s="138">
        <f t="shared" ref="I119:K124" si="35">I120</f>
        <v>101.8</v>
      </c>
      <c r="J119" s="138">
        <f t="shared" si="35"/>
        <v>56.199999999999996</v>
      </c>
      <c r="K119" s="138">
        <f t="shared" si="35"/>
        <v>25.099999999999994</v>
      </c>
    </row>
    <row r="120" spans="1:12" x14ac:dyDescent="0.25">
      <c r="A120" s="158" t="s">
        <v>26</v>
      </c>
      <c r="B120" s="101" t="s">
        <v>30</v>
      </c>
      <c r="C120" s="101" t="s">
        <v>16</v>
      </c>
      <c r="D120" s="153"/>
      <c r="E120" s="101"/>
      <c r="F120" s="101"/>
      <c r="G120" s="101"/>
      <c r="H120" s="153"/>
      <c r="I120" s="138">
        <f>I121</f>
        <v>101.8</v>
      </c>
      <c r="J120" s="138">
        <f t="shared" si="35"/>
        <v>56.199999999999996</v>
      </c>
      <c r="K120" s="138">
        <f t="shared" si="35"/>
        <v>25.099999999999994</v>
      </c>
    </row>
    <row r="121" spans="1:12" ht="47.25" x14ac:dyDescent="0.25">
      <c r="A121" s="96" t="s">
        <v>158</v>
      </c>
      <c r="B121" s="6" t="s">
        <v>30</v>
      </c>
      <c r="C121" s="6" t="s">
        <v>16</v>
      </c>
      <c r="D121" s="6">
        <v>89</v>
      </c>
      <c r="E121" s="6"/>
      <c r="F121" s="6"/>
      <c r="G121" s="6"/>
      <c r="H121" s="88"/>
      <c r="I121" s="41">
        <f>I122</f>
        <v>101.8</v>
      </c>
      <c r="J121" s="41">
        <f t="shared" si="35"/>
        <v>56.199999999999996</v>
      </c>
      <c r="K121" s="41">
        <f t="shared" si="35"/>
        <v>25.099999999999994</v>
      </c>
      <c r="L121" s="36"/>
    </row>
    <row r="122" spans="1:12" ht="47.25" x14ac:dyDescent="0.25">
      <c r="A122" s="96" t="s">
        <v>159</v>
      </c>
      <c r="B122" s="6" t="s">
        <v>30</v>
      </c>
      <c r="C122" s="6" t="s">
        <v>16</v>
      </c>
      <c r="D122" s="6">
        <v>89</v>
      </c>
      <c r="E122" s="6">
        <v>1</v>
      </c>
      <c r="F122" s="6"/>
      <c r="G122" s="6"/>
      <c r="H122" s="88"/>
      <c r="I122" s="41">
        <f>I123</f>
        <v>101.8</v>
      </c>
      <c r="J122" s="41">
        <f t="shared" si="35"/>
        <v>56.199999999999996</v>
      </c>
      <c r="K122" s="41">
        <f t="shared" si="35"/>
        <v>25.099999999999994</v>
      </c>
      <c r="L122" s="36"/>
    </row>
    <row r="123" spans="1:12" x14ac:dyDescent="0.25">
      <c r="A123" s="96" t="s">
        <v>91</v>
      </c>
      <c r="B123" s="159" t="s">
        <v>30</v>
      </c>
      <c r="C123" s="159" t="s">
        <v>16</v>
      </c>
      <c r="D123" s="125">
        <v>89</v>
      </c>
      <c r="E123" s="89">
        <v>1</v>
      </c>
      <c r="F123" s="89" t="s">
        <v>36</v>
      </c>
      <c r="G123" s="89" t="s">
        <v>59</v>
      </c>
      <c r="H123" s="125"/>
      <c r="I123" s="41">
        <f t="shared" si="35"/>
        <v>101.8</v>
      </c>
      <c r="J123" s="41">
        <f t="shared" si="35"/>
        <v>56.199999999999996</v>
      </c>
      <c r="K123" s="41">
        <f t="shared" si="35"/>
        <v>25.099999999999994</v>
      </c>
    </row>
    <row r="124" spans="1:12" x14ac:dyDescent="0.25">
      <c r="A124" s="96" t="s">
        <v>92</v>
      </c>
      <c r="B124" s="159" t="s">
        <v>30</v>
      </c>
      <c r="C124" s="159" t="s">
        <v>16</v>
      </c>
      <c r="D124" s="125">
        <v>89</v>
      </c>
      <c r="E124" s="89">
        <v>1</v>
      </c>
      <c r="F124" s="89" t="s">
        <v>36</v>
      </c>
      <c r="G124" s="89" t="s">
        <v>59</v>
      </c>
      <c r="H124" s="125" t="s">
        <v>94</v>
      </c>
      <c r="I124" s="41">
        <f t="shared" si="35"/>
        <v>101.8</v>
      </c>
      <c r="J124" s="41">
        <f t="shared" si="35"/>
        <v>56.199999999999996</v>
      </c>
      <c r="K124" s="41">
        <f t="shared" si="35"/>
        <v>25.099999999999994</v>
      </c>
    </row>
    <row r="125" spans="1:12" x14ac:dyDescent="0.25">
      <c r="A125" s="96" t="s">
        <v>93</v>
      </c>
      <c r="B125" s="159" t="s">
        <v>30</v>
      </c>
      <c r="C125" s="159" t="s">
        <v>16</v>
      </c>
      <c r="D125" s="125">
        <v>89</v>
      </c>
      <c r="E125" s="89">
        <v>1</v>
      </c>
      <c r="F125" s="89" t="s">
        <v>36</v>
      </c>
      <c r="G125" s="89" t="s">
        <v>59</v>
      </c>
      <c r="H125" s="125" t="s">
        <v>95</v>
      </c>
      <c r="I125" s="41">
        <f>'Прил 2'!J126</f>
        <v>101.8</v>
      </c>
      <c r="J125" s="41">
        <f>'Прил 2'!K126</f>
        <v>56.199999999999996</v>
      </c>
      <c r="K125" s="41">
        <f>'Прил 2'!L126</f>
        <v>25.099999999999994</v>
      </c>
    </row>
    <row r="126" spans="1:12" x14ac:dyDescent="0.25">
      <c r="A126" s="141" t="s">
        <v>18</v>
      </c>
      <c r="B126" s="160" t="s">
        <v>31</v>
      </c>
      <c r="C126" s="160"/>
      <c r="D126" s="151"/>
      <c r="E126" s="117"/>
      <c r="F126" s="117"/>
      <c r="G126" s="117"/>
      <c r="H126" s="151"/>
      <c r="I126" s="138">
        <f t="shared" ref="I126:K131" si="36">I127</f>
        <v>1</v>
      </c>
      <c r="J126" s="138">
        <f t="shared" si="36"/>
        <v>1</v>
      </c>
      <c r="K126" s="138">
        <f t="shared" si="36"/>
        <v>1</v>
      </c>
    </row>
    <row r="127" spans="1:12" ht="31.5" x14ac:dyDescent="0.25">
      <c r="A127" s="141" t="s">
        <v>60</v>
      </c>
      <c r="B127" s="117">
        <v>13</v>
      </c>
      <c r="C127" s="117" t="s">
        <v>16</v>
      </c>
      <c r="D127" s="148"/>
      <c r="E127" s="117"/>
      <c r="F127" s="117"/>
      <c r="G127" s="117"/>
      <c r="H127" s="151"/>
      <c r="I127" s="138">
        <f t="shared" si="36"/>
        <v>1</v>
      </c>
      <c r="J127" s="138">
        <f t="shared" si="36"/>
        <v>1</v>
      </c>
      <c r="K127" s="138">
        <f t="shared" si="36"/>
        <v>1</v>
      </c>
    </row>
    <row r="128" spans="1:12" ht="47.25" x14ac:dyDescent="0.25">
      <c r="A128" s="96" t="s">
        <v>158</v>
      </c>
      <c r="B128" s="89" t="s">
        <v>31</v>
      </c>
      <c r="C128" s="89" t="s">
        <v>16</v>
      </c>
      <c r="D128" s="6">
        <v>89</v>
      </c>
      <c r="E128" s="6">
        <v>0</v>
      </c>
      <c r="F128" s="89"/>
      <c r="G128" s="89"/>
      <c r="H128" s="125"/>
      <c r="I128" s="41">
        <f t="shared" si="36"/>
        <v>1</v>
      </c>
      <c r="J128" s="41">
        <f t="shared" si="36"/>
        <v>1</v>
      </c>
      <c r="K128" s="41">
        <f t="shared" si="36"/>
        <v>1</v>
      </c>
    </row>
    <row r="129" spans="1:11" ht="47.25" x14ac:dyDescent="0.25">
      <c r="A129" s="96" t="s">
        <v>159</v>
      </c>
      <c r="B129" s="89" t="s">
        <v>31</v>
      </c>
      <c r="C129" s="89" t="s">
        <v>16</v>
      </c>
      <c r="D129" s="6">
        <v>89</v>
      </c>
      <c r="E129" s="6">
        <v>1</v>
      </c>
      <c r="F129" s="89"/>
      <c r="G129" s="89"/>
      <c r="H129" s="125"/>
      <c r="I129" s="41">
        <f t="shared" si="36"/>
        <v>1</v>
      </c>
      <c r="J129" s="41">
        <f t="shared" si="36"/>
        <v>1</v>
      </c>
      <c r="K129" s="41">
        <f t="shared" si="36"/>
        <v>1</v>
      </c>
    </row>
    <row r="130" spans="1:11" x14ac:dyDescent="0.25">
      <c r="A130" s="95" t="s">
        <v>61</v>
      </c>
      <c r="B130" s="89">
        <v>13</v>
      </c>
      <c r="C130" s="89" t="s">
        <v>16</v>
      </c>
      <c r="D130" s="97">
        <v>89</v>
      </c>
      <c r="E130" s="89">
        <v>1</v>
      </c>
      <c r="F130" s="89" t="s">
        <v>36</v>
      </c>
      <c r="G130" s="89">
        <v>41240</v>
      </c>
      <c r="H130" s="125"/>
      <c r="I130" s="41">
        <f t="shared" si="36"/>
        <v>1</v>
      </c>
      <c r="J130" s="41">
        <f t="shared" si="36"/>
        <v>1</v>
      </c>
      <c r="K130" s="41">
        <f t="shared" si="36"/>
        <v>1</v>
      </c>
    </row>
    <row r="131" spans="1:11" x14ac:dyDescent="0.25">
      <c r="A131" s="95" t="s">
        <v>89</v>
      </c>
      <c r="B131" s="89">
        <v>13</v>
      </c>
      <c r="C131" s="89" t="s">
        <v>16</v>
      </c>
      <c r="D131" s="97">
        <v>89</v>
      </c>
      <c r="E131" s="89">
        <v>1</v>
      </c>
      <c r="F131" s="89" t="s">
        <v>36</v>
      </c>
      <c r="G131" s="89" t="s">
        <v>66</v>
      </c>
      <c r="H131" s="125" t="s">
        <v>90</v>
      </c>
      <c r="I131" s="41">
        <f t="shared" si="36"/>
        <v>1</v>
      </c>
      <c r="J131" s="41">
        <f t="shared" si="36"/>
        <v>1</v>
      </c>
      <c r="K131" s="41">
        <f t="shared" si="36"/>
        <v>1</v>
      </c>
    </row>
    <row r="132" spans="1:11" x14ac:dyDescent="0.25">
      <c r="A132" s="93" t="s">
        <v>62</v>
      </c>
      <c r="B132" s="89">
        <v>13</v>
      </c>
      <c r="C132" s="89" t="s">
        <v>16</v>
      </c>
      <c r="D132" s="97">
        <v>89</v>
      </c>
      <c r="E132" s="89">
        <v>1</v>
      </c>
      <c r="F132" s="89" t="s">
        <v>36</v>
      </c>
      <c r="G132" s="89">
        <v>41240</v>
      </c>
      <c r="H132" s="125">
        <v>730</v>
      </c>
      <c r="I132" s="41">
        <f>'Прил 2'!J133</f>
        <v>1</v>
      </c>
      <c r="J132" s="41">
        <f>'Прил 2'!K133</f>
        <v>1</v>
      </c>
      <c r="K132" s="41">
        <f>'Прил 2'!L133</f>
        <v>1</v>
      </c>
    </row>
    <row r="133" spans="1:11" x14ac:dyDescent="0.25">
      <c r="A133" s="93" t="s">
        <v>197</v>
      </c>
      <c r="B133" s="89" t="s">
        <v>165</v>
      </c>
      <c r="C133" s="89"/>
      <c r="D133" s="97"/>
      <c r="E133" s="89"/>
      <c r="F133" s="89"/>
      <c r="G133" s="89"/>
      <c r="H133" s="125"/>
      <c r="I133" s="41"/>
      <c r="J133" s="41">
        <f t="shared" ref="J133:K138" si="37">J134</f>
        <v>29.6</v>
      </c>
      <c r="K133" s="41">
        <f t="shared" si="37"/>
        <v>60.7</v>
      </c>
    </row>
    <row r="134" spans="1:11" x14ac:dyDescent="0.25">
      <c r="A134" s="93" t="s">
        <v>197</v>
      </c>
      <c r="B134" s="89" t="s">
        <v>165</v>
      </c>
      <c r="C134" s="89">
        <v>99</v>
      </c>
      <c r="D134" s="97"/>
      <c r="E134" s="89"/>
      <c r="F134" s="89"/>
      <c r="G134" s="89"/>
      <c r="H134" s="125"/>
      <c r="I134" s="41"/>
      <c r="J134" s="41">
        <f t="shared" si="37"/>
        <v>29.6</v>
      </c>
      <c r="K134" s="41">
        <f t="shared" si="37"/>
        <v>60.7</v>
      </c>
    </row>
    <row r="135" spans="1:11" ht="47.25" x14ac:dyDescent="0.25">
      <c r="A135" s="96" t="s">
        <v>158</v>
      </c>
      <c r="B135" s="89" t="s">
        <v>165</v>
      </c>
      <c r="C135" s="89">
        <v>99</v>
      </c>
      <c r="D135" s="89" t="s">
        <v>47</v>
      </c>
      <c r="E135" s="89" t="s">
        <v>34</v>
      </c>
      <c r="F135" s="89"/>
      <c r="G135" s="89"/>
      <c r="H135" s="125"/>
      <c r="I135" s="41"/>
      <c r="J135" s="41">
        <f t="shared" si="37"/>
        <v>29.6</v>
      </c>
      <c r="K135" s="41">
        <f t="shared" si="37"/>
        <v>60.7</v>
      </c>
    </row>
    <row r="136" spans="1:11" ht="47.25" x14ac:dyDescent="0.25">
      <c r="A136" s="96" t="s">
        <v>159</v>
      </c>
      <c r="B136" s="89" t="s">
        <v>165</v>
      </c>
      <c r="C136" s="89">
        <v>99</v>
      </c>
      <c r="D136" s="89" t="s">
        <v>47</v>
      </c>
      <c r="E136" s="89" t="s">
        <v>23</v>
      </c>
      <c r="F136" s="89"/>
      <c r="G136" s="89"/>
      <c r="H136" s="125"/>
      <c r="I136" s="41"/>
      <c r="J136" s="41">
        <f t="shared" si="37"/>
        <v>29.6</v>
      </c>
      <c r="K136" s="41">
        <f t="shared" si="37"/>
        <v>60.7</v>
      </c>
    </row>
    <row r="137" spans="1:11" x14ac:dyDescent="0.25">
      <c r="A137" s="93" t="s">
        <v>197</v>
      </c>
      <c r="B137" s="89" t="s">
        <v>165</v>
      </c>
      <c r="C137" s="89">
        <v>99</v>
      </c>
      <c r="D137" s="89" t="s">
        <v>47</v>
      </c>
      <c r="E137" s="89" t="s">
        <v>23</v>
      </c>
      <c r="F137" s="89" t="s">
        <v>36</v>
      </c>
      <c r="G137" s="89" t="s">
        <v>166</v>
      </c>
      <c r="H137" s="89"/>
      <c r="I137" s="41"/>
      <c r="J137" s="41">
        <f t="shared" si="37"/>
        <v>29.6</v>
      </c>
      <c r="K137" s="41">
        <f t="shared" si="37"/>
        <v>60.7</v>
      </c>
    </row>
    <row r="138" spans="1:11" x14ac:dyDescent="0.25">
      <c r="A138" s="93" t="s">
        <v>104</v>
      </c>
      <c r="B138" s="89" t="s">
        <v>165</v>
      </c>
      <c r="C138" s="89">
        <v>99</v>
      </c>
      <c r="D138" s="89" t="s">
        <v>47</v>
      </c>
      <c r="E138" s="89" t="s">
        <v>23</v>
      </c>
      <c r="F138" s="89" t="s">
        <v>36</v>
      </c>
      <c r="G138" s="89" t="s">
        <v>166</v>
      </c>
      <c r="H138" s="89" t="s">
        <v>105</v>
      </c>
      <c r="I138" s="169"/>
      <c r="J138" s="162">
        <f t="shared" si="37"/>
        <v>29.6</v>
      </c>
      <c r="K138" s="162">
        <f t="shared" si="37"/>
        <v>60.7</v>
      </c>
    </row>
    <row r="139" spans="1:11" x14ac:dyDescent="0.25">
      <c r="A139" s="93" t="s">
        <v>46</v>
      </c>
      <c r="B139" s="89" t="s">
        <v>165</v>
      </c>
      <c r="C139" s="89" t="s">
        <v>165</v>
      </c>
      <c r="D139" s="89" t="s">
        <v>47</v>
      </c>
      <c r="E139" s="89" t="s">
        <v>23</v>
      </c>
      <c r="F139" s="89" t="s">
        <v>36</v>
      </c>
      <c r="G139" s="89" t="s">
        <v>166</v>
      </c>
      <c r="H139" s="89" t="s">
        <v>48</v>
      </c>
      <c r="I139" s="169"/>
      <c r="J139" s="162">
        <f>'Прил 2'!K140</f>
        <v>29.6</v>
      </c>
      <c r="K139" s="162">
        <f>'Прил 2'!L140</f>
        <v>60.7</v>
      </c>
    </row>
  </sheetData>
  <autoFilter ref="A6:K13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">
    <cfRule type="expression" dxfId="53" priority="63" stopIfTrue="1">
      <formula>$F40=""</formula>
    </cfRule>
    <cfRule type="expression" dxfId="52" priority="64" stopIfTrue="1">
      <formula>#REF!&lt;&gt;""</formula>
    </cfRule>
    <cfRule type="expression" dxfId="51" priority="65" stopIfTrue="1">
      <formula>AND($G40="",$F40&lt;&gt;"")</formula>
    </cfRule>
  </conditionalFormatting>
  <conditionalFormatting sqref="B60">
    <cfRule type="expression" dxfId="50" priority="60" stopIfTrue="1">
      <formula>$F60=""</formula>
    </cfRule>
    <cfRule type="expression" dxfId="49" priority="62" stopIfTrue="1">
      <formula>AND($G60="",$F60&lt;&gt;"")</formula>
    </cfRule>
  </conditionalFormatting>
  <conditionalFormatting sqref="A38">
    <cfRule type="expression" dxfId="48" priority="57" stopIfTrue="1">
      <formula>$F38=""</formula>
    </cfRule>
    <cfRule type="expression" dxfId="47" priority="58" stopIfTrue="1">
      <formula>#REF!&lt;&gt;""</formula>
    </cfRule>
    <cfRule type="expression" dxfId="46" priority="59" stopIfTrue="1">
      <formula>AND($G38="",$F38&lt;&gt;"")</formula>
    </cfRule>
  </conditionalFormatting>
  <conditionalFormatting sqref="A113 A116">
    <cfRule type="expression" dxfId="45" priority="51" stopIfTrue="1">
      <formula>$F113=""</formula>
    </cfRule>
    <cfRule type="expression" dxfId="44" priority="53" stopIfTrue="1">
      <formula>AND($G113="",$F113&lt;&gt;"")</formula>
    </cfRule>
  </conditionalFormatting>
  <conditionalFormatting sqref="A116">
    <cfRule type="expression" dxfId="43" priority="48" stopIfTrue="1">
      <formula>$F116=""</formula>
    </cfRule>
    <cfRule type="expression" dxfId="42" priority="50" stopIfTrue="1">
      <formula>AND($G116="",$F116&lt;&gt;"")</formula>
    </cfRule>
  </conditionalFormatting>
  <conditionalFormatting sqref="A38">
    <cfRule type="expression" dxfId="41" priority="45" stopIfTrue="1">
      <formula>$F38=""</formula>
    </cfRule>
    <cfRule type="expression" dxfId="40" priority="46" stopIfTrue="1">
      <formula>#REF!&lt;&gt;""</formula>
    </cfRule>
    <cfRule type="expression" dxfId="39" priority="47" stopIfTrue="1">
      <formula>AND($G38="",$F38&lt;&gt;"")</formula>
    </cfRule>
  </conditionalFormatting>
  <conditionalFormatting sqref="A35">
    <cfRule type="expression" dxfId="38" priority="42" stopIfTrue="1">
      <formula>$F35=""</formula>
    </cfRule>
    <cfRule type="expression" dxfId="37" priority="43" stopIfTrue="1">
      <formula>#REF!&lt;&gt;""</formula>
    </cfRule>
    <cfRule type="expression" dxfId="36" priority="44" stopIfTrue="1">
      <formula>AND($G35="",$F35&lt;&gt;"")</formula>
    </cfRule>
  </conditionalFormatting>
  <conditionalFormatting sqref="F38 E97:F112">
    <cfRule type="expression" dxfId="35" priority="40" stopIfTrue="1">
      <formula>$C38=""</formula>
    </cfRule>
    <cfRule type="expression" dxfId="34" priority="41" stopIfTrue="1">
      <formula>$D38&lt;&gt;""</formula>
    </cfRule>
  </conditionalFormatting>
  <conditionalFormatting sqref="E38">
    <cfRule type="expression" dxfId="33" priority="38" stopIfTrue="1">
      <formula>$C38=""</formula>
    </cfRule>
    <cfRule type="expression" dxfId="32" priority="39" stopIfTrue="1">
      <formula>$D38&lt;&gt;""</formula>
    </cfRule>
  </conditionalFormatting>
  <conditionalFormatting sqref="F38">
    <cfRule type="expression" dxfId="31" priority="25" stopIfTrue="1">
      <formula>$C38=""</formula>
    </cfRule>
    <cfRule type="expression" dxfId="30" priority="26" stopIfTrue="1">
      <formula>$D38&lt;&gt;""</formula>
    </cfRule>
  </conditionalFormatting>
  <conditionalFormatting sqref="E38">
    <cfRule type="expression" dxfId="29" priority="23" stopIfTrue="1">
      <formula>$C38=""</formula>
    </cfRule>
    <cfRule type="expression" dxfId="28" priority="24" stopIfTrue="1">
      <formula>$D38&lt;&gt;""</formula>
    </cfRule>
  </conditionalFormatting>
  <conditionalFormatting sqref="A44">
    <cfRule type="expression" dxfId="27" priority="20" stopIfTrue="1">
      <formula>$F44=""</formula>
    </cfRule>
    <cfRule type="expression" dxfId="26" priority="21" stopIfTrue="1">
      <formula>$H44&lt;&gt;""</formula>
    </cfRule>
    <cfRule type="expression" dxfId="25" priority="22" stopIfTrue="1">
      <formula>AND($G44="",$F44&lt;&gt;"")</formula>
    </cfRule>
  </conditionalFormatting>
  <conditionalFormatting sqref="B44">
    <cfRule type="expression" dxfId="24" priority="17" stopIfTrue="1">
      <formula>$F44=""</formula>
    </cfRule>
    <cfRule type="expression" dxfId="23" priority="18" stopIfTrue="1">
      <formula>#REF!&lt;&gt;""</formula>
    </cfRule>
    <cfRule type="expression" dxfId="22" priority="19" stopIfTrue="1">
      <formula>AND($G44="",$F44&lt;&gt;"")</formula>
    </cfRule>
  </conditionalFormatting>
  <conditionalFormatting sqref="A100">
    <cfRule type="expression" dxfId="21" priority="15" stopIfTrue="1">
      <formula>$F100=""</formula>
    </cfRule>
    <cfRule type="expression" dxfId="20" priority="16" stopIfTrue="1">
      <formula>AND($G100="",$F100&lt;&gt;"")</formula>
    </cfRule>
  </conditionalFormatting>
  <conditionalFormatting sqref="A104">
    <cfRule type="expression" dxfId="19" priority="13" stopIfTrue="1">
      <formula>$F104=""</formula>
    </cfRule>
    <cfRule type="expression" dxfId="18" priority="14" stopIfTrue="1">
      <formula>AND($G104="",$F104&lt;&gt;"")</formula>
    </cfRule>
  </conditionalFormatting>
  <conditionalFormatting sqref="A104">
    <cfRule type="expression" dxfId="17" priority="11" stopIfTrue="1">
      <formula>$F104=""</formula>
    </cfRule>
    <cfRule type="expression" dxfId="16" priority="12" stopIfTrue="1">
      <formula>AND($G104="",$F104&lt;&gt;"")</formula>
    </cfRule>
  </conditionalFormatting>
  <conditionalFormatting sqref="A108">
    <cfRule type="expression" dxfId="15" priority="9" stopIfTrue="1">
      <formula>$F108=""</formula>
    </cfRule>
    <cfRule type="expression" dxfId="14" priority="10" stopIfTrue="1">
      <formula>AND($G108="",$F108&lt;&gt;"")</formula>
    </cfRule>
  </conditionalFormatting>
  <conditionalFormatting sqref="A108">
    <cfRule type="expression" dxfId="13" priority="7" stopIfTrue="1">
      <formula>$F108=""</formula>
    </cfRule>
    <cfRule type="expression" dxfId="12" priority="8" stopIfTrue="1">
      <formula>AND($G108="",$F108&lt;&gt;"")</formula>
    </cfRule>
  </conditionalFormatting>
  <conditionalFormatting sqref="E98:F112">
    <cfRule type="expression" dxfId="11" priority="5" stopIfTrue="1">
      <formula>$C98=""</formula>
    </cfRule>
    <cfRule type="expression" dxfId="10" priority="6" stopIfTrue="1">
      <formula>$D98&lt;&gt;""</formula>
    </cfRule>
  </conditionalFormatting>
  <conditionalFormatting sqref="E107:F112">
    <cfRule type="expression" dxfId="9" priority="3" stopIfTrue="1">
      <formula>$C107=""</formula>
    </cfRule>
    <cfRule type="expression" dxfId="8" priority="4" stopIfTrue="1">
      <formula>$D107&lt;&gt;""</formula>
    </cfRule>
  </conditionalFormatting>
  <conditionalFormatting sqref="E111 F111:F112">
    <cfRule type="expression" dxfId="7" priority="1" stopIfTrue="1">
      <formula>$C111=""</formula>
    </cfRule>
    <cfRule type="expression" dxfId="6" priority="2" stopIfTrue="1">
      <formula>$D111&lt;&gt;""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6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 A116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79"/>
  <sheetViews>
    <sheetView view="pageBreakPreview" zoomScaleNormal="100" zoomScaleSheetLayoutView="100" workbookViewId="0">
      <selection activeCell="J8" sqref="J8"/>
    </sheetView>
  </sheetViews>
  <sheetFormatPr defaultColWidth="9.140625" defaultRowHeight="15" x14ac:dyDescent="0.2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 x14ac:dyDescent="0.25">
      <c r="A1" s="170"/>
      <c r="B1" s="171"/>
      <c r="C1" s="172"/>
      <c r="D1" s="172"/>
      <c r="E1" s="172"/>
      <c r="F1" s="172"/>
      <c r="G1" s="172"/>
      <c r="H1" s="172"/>
      <c r="I1" s="10"/>
      <c r="J1" s="274" t="s">
        <v>214</v>
      </c>
      <c r="K1" s="274"/>
      <c r="L1" s="274"/>
    </row>
    <row r="2" spans="1:53" ht="85.5" customHeight="1" x14ac:dyDescent="0.35">
      <c r="A2" s="284" t="s">
        <v>215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285"/>
      <c r="O2" s="285"/>
      <c r="P2" s="285"/>
      <c r="Q2" s="285"/>
      <c r="R2" s="285"/>
      <c r="S2" s="285"/>
      <c r="T2" s="285"/>
    </row>
    <row r="3" spans="1:53" ht="15.75" x14ac:dyDescent="0.25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164"/>
      <c r="L3" s="130" t="s">
        <v>175</v>
      </c>
    </row>
    <row r="4" spans="1:53" ht="15.75" x14ac:dyDescent="0.2">
      <c r="A4" s="282" t="s">
        <v>12</v>
      </c>
      <c r="B4" s="282" t="s">
        <v>177</v>
      </c>
      <c r="C4" s="282"/>
      <c r="D4" s="282"/>
      <c r="E4" s="282"/>
      <c r="F4" s="282" t="s">
        <v>14</v>
      </c>
      <c r="G4" s="282" t="s">
        <v>13</v>
      </c>
      <c r="H4" s="282" t="s">
        <v>176</v>
      </c>
      <c r="I4" s="282" t="s">
        <v>21</v>
      </c>
      <c r="J4" s="282" t="s">
        <v>63</v>
      </c>
      <c r="K4" s="282"/>
      <c r="L4" s="282"/>
    </row>
    <row r="5" spans="1:53" ht="19.899999999999999" customHeight="1" x14ac:dyDescent="0.2">
      <c r="A5" s="282" t="s">
        <v>179</v>
      </c>
      <c r="B5" s="282" t="s">
        <v>179</v>
      </c>
      <c r="C5" s="282"/>
      <c r="D5" s="282"/>
      <c r="E5" s="282"/>
      <c r="F5" s="282" t="s">
        <v>179</v>
      </c>
      <c r="G5" s="282" t="s">
        <v>179</v>
      </c>
      <c r="H5" s="282" t="s">
        <v>179</v>
      </c>
      <c r="I5" s="282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 x14ac:dyDescent="0.2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 x14ac:dyDescent="0.25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J65+J107+J8+J21+J15+J50+J28+J57</f>
        <v>3864.1963899999996</v>
      </c>
      <c r="K7" s="174">
        <f>K65+K107+K8+K21+K15+K50</f>
        <v>1727.2244700000001</v>
      </c>
      <c r="L7" s="174">
        <f>L65+L107+L8+L21+L15+L50</f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 x14ac:dyDescent="0.25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 x14ac:dyDescent="0.25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0"/>
        <v>0.5</v>
      </c>
      <c r="K9" s="238">
        <f t="shared" si="1"/>
        <v>0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 x14ac:dyDescent="0.25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0"/>
        <v>0.5</v>
      </c>
      <c r="K10" s="238">
        <f t="shared" si="1"/>
        <v>0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 x14ac:dyDescent="0.25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0"/>
        <v>0.5</v>
      </c>
      <c r="K11" s="238">
        <f t="shared" si="1"/>
        <v>0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 x14ac:dyDescent="0.25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 x14ac:dyDescent="0.25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 x14ac:dyDescent="0.25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2'!J46</f>
        <v>0.5</v>
      </c>
      <c r="K14" s="239">
        <f>'Прил 2'!K46</f>
        <v>0</v>
      </c>
      <c r="L14" s="239">
        <f>'Прил 2'!L46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 x14ac:dyDescent="0.25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701.17511000000002</v>
      </c>
      <c r="K15" s="238">
        <f t="shared" ref="K15:L19" si="2">K16</f>
        <v>389.8</v>
      </c>
      <c r="L15" s="238">
        <f t="shared" si="2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 x14ac:dyDescent="0.25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701.17511000000002</v>
      </c>
      <c r="K16" s="238">
        <f t="shared" si="2"/>
        <v>389.8</v>
      </c>
      <c r="L16" s="238">
        <f t="shared" si="2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 x14ac:dyDescent="0.25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701.17511000000002</v>
      </c>
      <c r="K17" s="238">
        <f t="shared" si="2"/>
        <v>389.8</v>
      </c>
      <c r="L17" s="238">
        <f t="shared" si="2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 x14ac:dyDescent="0.25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701.17511000000002</v>
      </c>
      <c r="K18" s="238">
        <f t="shared" si="2"/>
        <v>389.8</v>
      </c>
      <c r="L18" s="238">
        <f t="shared" si="2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 x14ac:dyDescent="0.25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701.17511000000002</v>
      </c>
      <c r="K19" s="238">
        <f t="shared" si="2"/>
        <v>389.8</v>
      </c>
      <c r="L19" s="238">
        <f t="shared" si="2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 x14ac:dyDescent="0.25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2'!J75</f>
        <v>701.17511000000002</v>
      </c>
      <c r="K20" s="239">
        <f>'Прил 2'!K75</f>
        <v>389.8</v>
      </c>
      <c r="L20" s="239">
        <f>'Прил 2'!L75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 x14ac:dyDescent="0.25">
      <c r="A21" s="119" t="s">
        <v>230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14.7</v>
      </c>
      <c r="K21" s="238">
        <f t="shared" ref="K21:L26" si="4">K22</f>
        <v>0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 x14ac:dyDescent="0.25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3"/>
        <v>14.7</v>
      </c>
      <c r="K22" s="238">
        <f t="shared" si="4"/>
        <v>0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 x14ac:dyDescent="0.25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3"/>
        <v>14.7</v>
      </c>
      <c r="K23" s="238">
        <f t="shared" si="4"/>
        <v>0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 x14ac:dyDescent="0.25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3"/>
        <v>14.7</v>
      </c>
      <c r="K24" s="238">
        <f t="shared" si="4"/>
        <v>0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 x14ac:dyDescent="0.25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3"/>
        <v>14.7</v>
      </c>
      <c r="K25" s="238">
        <f t="shared" si="4"/>
        <v>0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 x14ac:dyDescent="0.25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3"/>
        <v>14.7</v>
      </c>
      <c r="K26" s="238">
        <f t="shared" si="4"/>
        <v>0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 x14ac:dyDescent="0.25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2'!J79</f>
        <v>14.7</v>
      </c>
      <c r="K27" s="239">
        <f>'Прил 2'!K79</f>
        <v>0</v>
      </c>
      <c r="L27" s="239">
        <f>'Прил 2'!L79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46.5" customHeight="1" x14ac:dyDescent="0.25">
      <c r="A28" s="119" t="s">
        <v>242</v>
      </c>
      <c r="B28" s="214" t="s">
        <v>241</v>
      </c>
      <c r="C28" s="214"/>
      <c r="D28" s="214"/>
      <c r="E28" s="217"/>
      <c r="F28" s="257"/>
      <c r="G28" s="214"/>
      <c r="H28" s="214"/>
      <c r="I28" s="214"/>
      <c r="J28" s="238">
        <f>J29+J36+J43</f>
        <v>324.01959999999997</v>
      </c>
      <c r="K28" s="238">
        <f t="shared" ref="K28:L28" si="5">K29+K36+K43</f>
        <v>0</v>
      </c>
      <c r="L28" s="238">
        <f t="shared" si="5"/>
        <v>0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46.5" customHeight="1" x14ac:dyDescent="0.25">
      <c r="A29" s="119" t="s">
        <v>243</v>
      </c>
      <c r="B29" s="214" t="s">
        <v>241</v>
      </c>
      <c r="C29" s="214" t="s">
        <v>34</v>
      </c>
      <c r="D29" s="214" t="s">
        <v>16</v>
      </c>
      <c r="E29" s="217"/>
      <c r="F29" s="257"/>
      <c r="G29" s="214"/>
      <c r="H29" s="214"/>
      <c r="I29" s="214"/>
      <c r="J29" s="238">
        <f t="shared" ref="J29:J34" si="6">J30</f>
        <v>30</v>
      </c>
      <c r="K29" s="238">
        <f t="shared" ref="K29:L34" si="7">K30</f>
        <v>0</v>
      </c>
      <c r="L29" s="238">
        <f t="shared" si="7"/>
        <v>0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21.75" customHeight="1" x14ac:dyDescent="0.25">
      <c r="A30" s="258" t="s">
        <v>56</v>
      </c>
      <c r="B30" s="214" t="s">
        <v>241</v>
      </c>
      <c r="C30" s="214" t="s">
        <v>34</v>
      </c>
      <c r="D30" s="214" t="s">
        <v>16</v>
      </c>
      <c r="E30" s="217" t="s">
        <v>246</v>
      </c>
      <c r="F30" s="257"/>
      <c r="G30" s="214"/>
      <c r="H30" s="214"/>
      <c r="I30" s="214"/>
      <c r="J30" s="238">
        <f t="shared" si="6"/>
        <v>30</v>
      </c>
      <c r="K30" s="238">
        <f t="shared" si="7"/>
        <v>0</v>
      </c>
      <c r="L30" s="238">
        <f t="shared" si="7"/>
        <v>0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46.5" customHeight="1" x14ac:dyDescent="0.25">
      <c r="A31" s="258" t="s">
        <v>96</v>
      </c>
      <c r="B31" s="214" t="s">
        <v>241</v>
      </c>
      <c r="C31" s="214" t="s">
        <v>34</v>
      </c>
      <c r="D31" s="214" t="s">
        <v>16</v>
      </c>
      <c r="E31" s="217" t="s">
        <v>246</v>
      </c>
      <c r="F31" s="214" t="s">
        <v>98</v>
      </c>
      <c r="G31" s="214"/>
      <c r="H31" s="214"/>
      <c r="I31" s="214"/>
      <c r="J31" s="238">
        <f t="shared" si="6"/>
        <v>30</v>
      </c>
      <c r="K31" s="238">
        <f t="shared" si="7"/>
        <v>0</v>
      </c>
      <c r="L31" s="238">
        <f t="shared" si="7"/>
        <v>0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46.5" customHeight="1" x14ac:dyDescent="0.25">
      <c r="A32" s="258" t="s">
        <v>97</v>
      </c>
      <c r="B32" s="214" t="s">
        <v>241</v>
      </c>
      <c r="C32" s="214" t="s">
        <v>34</v>
      </c>
      <c r="D32" s="214" t="s">
        <v>16</v>
      </c>
      <c r="E32" s="217" t="s">
        <v>246</v>
      </c>
      <c r="F32" s="214" t="s">
        <v>99</v>
      </c>
      <c r="G32" s="214"/>
      <c r="H32" s="214"/>
      <c r="I32" s="214"/>
      <c r="J32" s="238">
        <f t="shared" si="6"/>
        <v>30</v>
      </c>
      <c r="K32" s="238">
        <f t="shared" si="7"/>
        <v>0</v>
      </c>
      <c r="L32" s="238">
        <f t="shared" si="7"/>
        <v>0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18" customHeight="1" x14ac:dyDescent="0.25">
      <c r="A33" s="259" t="s">
        <v>54</v>
      </c>
      <c r="B33" s="217" t="s">
        <v>241</v>
      </c>
      <c r="C33" s="214" t="s">
        <v>34</v>
      </c>
      <c r="D33" s="214" t="s">
        <v>16</v>
      </c>
      <c r="E33" s="260">
        <v>43010</v>
      </c>
      <c r="F33" s="261">
        <v>240</v>
      </c>
      <c r="G33" s="262" t="s">
        <v>19</v>
      </c>
      <c r="H33" s="263"/>
      <c r="I33" s="263"/>
      <c r="J33" s="238">
        <f t="shared" si="6"/>
        <v>30</v>
      </c>
      <c r="K33" s="238">
        <f t="shared" si="7"/>
        <v>0</v>
      </c>
      <c r="L33" s="238">
        <f t="shared" si="7"/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15" customHeight="1" x14ac:dyDescent="0.25">
      <c r="A34" s="264" t="s">
        <v>55</v>
      </c>
      <c r="B34" s="217" t="s">
        <v>241</v>
      </c>
      <c r="C34" s="214" t="s">
        <v>34</v>
      </c>
      <c r="D34" s="214" t="s">
        <v>16</v>
      </c>
      <c r="E34" s="260">
        <v>43010</v>
      </c>
      <c r="F34" s="261">
        <v>240</v>
      </c>
      <c r="G34" s="262" t="s">
        <v>19</v>
      </c>
      <c r="H34" s="263" t="s">
        <v>28</v>
      </c>
      <c r="I34" s="263"/>
      <c r="J34" s="238">
        <f t="shared" si="6"/>
        <v>30</v>
      </c>
      <c r="K34" s="238">
        <f t="shared" si="7"/>
        <v>0</v>
      </c>
      <c r="L34" s="238">
        <f t="shared" si="7"/>
        <v>0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s="44" customFormat="1" ht="46.5" customHeight="1" x14ac:dyDescent="0.25">
      <c r="A35" s="265" t="s">
        <v>154</v>
      </c>
      <c r="B35" s="266" t="s">
        <v>241</v>
      </c>
      <c r="C35" s="267">
        <v>0</v>
      </c>
      <c r="D35" s="268" t="s">
        <v>16</v>
      </c>
      <c r="E35" s="269">
        <v>43010</v>
      </c>
      <c r="F35" s="267">
        <v>240</v>
      </c>
      <c r="G35" s="270" t="s">
        <v>19</v>
      </c>
      <c r="H35" s="271" t="s">
        <v>28</v>
      </c>
      <c r="I35" s="271" t="s">
        <v>164</v>
      </c>
      <c r="J35" s="239">
        <f>'Прил 2'!J103</f>
        <v>30</v>
      </c>
      <c r="K35" s="239">
        <f>'Прил 2'!K103</f>
        <v>0</v>
      </c>
      <c r="L35" s="239">
        <f>'Прил 2'!L103</f>
        <v>0</v>
      </c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</row>
    <row r="36" spans="1:53" s="44" customFormat="1" ht="46.5" customHeight="1" x14ac:dyDescent="0.25">
      <c r="A36" s="95" t="s">
        <v>244</v>
      </c>
      <c r="B36" s="217" t="s">
        <v>241</v>
      </c>
      <c r="C36" s="261">
        <v>0</v>
      </c>
      <c r="D36" s="214" t="s">
        <v>28</v>
      </c>
      <c r="E36" s="261"/>
      <c r="F36" s="261"/>
      <c r="G36" s="263"/>
      <c r="H36" s="263"/>
      <c r="I36" s="263"/>
      <c r="J36" s="238">
        <f t="shared" ref="J36:J41" si="8">J37</f>
        <v>54.019599999999997</v>
      </c>
      <c r="K36" s="238">
        <f t="shared" ref="K36:L41" si="9">K37</f>
        <v>0</v>
      </c>
      <c r="L36" s="238">
        <f t="shared" si="9"/>
        <v>0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</row>
    <row r="37" spans="1:53" s="44" customFormat="1" ht="19.5" customHeight="1" x14ac:dyDescent="0.25">
      <c r="A37" s="258" t="s">
        <v>135</v>
      </c>
      <c r="B37" s="217" t="s">
        <v>241</v>
      </c>
      <c r="C37" s="261">
        <v>0</v>
      </c>
      <c r="D37" s="214" t="s">
        <v>28</v>
      </c>
      <c r="E37" s="217" t="s">
        <v>247</v>
      </c>
      <c r="F37" s="214"/>
      <c r="G37" s="214"/>
      <c r="H37" s="214"/>
      <c r="I37" s="214"/>
      <c r="J37" s="238">
        <f t="shared" si="8"/>
        <v>54.019599999999997</v>
      </c>
      <c r="K37" s="238">
        <f t="shared" si="9"/>
        <v>0</v>
      </c>
      <c r="L37" s="238">
        <f t="shared" si="9"/>
        <v>0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</row>
    <row r="38" spans="1:53" s="44" customFormat="1" ht="39" customHeight="1" x14ac:dyDescent="0.25">
      <c r="A38" s="258" t="s">
        <v>96</v>
      </c>
      <c r="B38" s="217" t="s">
        <v>241</v>
      </c>
      <c r="C38" s="261">
        <v>0</v>
      </c>
      <c r="D38" s="214" t="s">
        <v>28</v>
      </c>
      <c r="E38" s="217" t="s">
        <v>247</v>
      </c>
      <c r="F38" s="214" t="s">
        <v>98</v>
      </c>
      <c r="G38" s="214"/>
      <c r="H38" s="214"/>
      <c r="I38" s="214"/>
      <c r="J38" s="238">
        <f t="shared" si="8"/>
        <v>54.019599999999997</v>
      </c>
      <c r="K38" s="238">
        <f t="shared" si="9"/>
        <v>0</v>
      </c>
      <c r="L38" s="238">
        <f t="shared" si="9"/>
        <v>0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</row>
    <row r="39" spans="1:53" s="44" customFormat="1" ht="37.5" customHeight="1" x14ac:dyDescent="0.25">
      <c r="A39" s="258" t="s">
        <v>97</v>
      </c>
      <c r="B39" s="217" t="s">
        <v>241</v>
      </c>
      <c r="C39" s="261">
        <v>0</v>
      </c>
      <c r="D39" s="214" t="s">
        <v>28</v>
      </c>
      <c r="E39" s="217" t="s">
        <v>247</v>
      </c>
      <c r="F39" s="214" t="s">
        <v>99</v>
      </c>
      <c r="G39" s="214"/>
      <c r="H39" s="214"/>
      <c r="I39" s="214"/>
      <c r="J39" s="238">
        <f t="shared" si="8"/>
        <v>54.019599999999997</v>
      </c>
      <c r="K39" s="238">
        <f t="shared" si="9"/>
        <v>0</v>
      </c>
      <c r="L39" s="238">
        <f t="shared" si="9"/>
        <v>0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</row>
    <row r="40" spans="1:53" s="44" customFormat="1" ht="18.75" customHeight="1" x14ac:dyDescent="0.25">
      <c r="A40" s="259" t="s">
        <v>54</v>
      </c>
      <c r="B40" s="217" t="s">
        <v>241</v>
      </c>
      <c r="C40" s="261">
        <v>0</v>
      </c>
      <c r="D40" s="214" t="s">
        <v>28</v>
      </c>
      <c r="E40" s="217" t="s">
        <v>247</v>
      </c>
      <c r="F40" s="261">
        <v>240</v>
      </c>
      <c r="G40" s="262" t="s">
        <v>19</v>
      </c>
      <c r="H40" s="263"/>
      <c r="I40" s="263"/>
      <c r="J40" s="238">
        <f t="shared" si="8"/>
        <v>54.019599999999997</v>
      </c>
      <c r="K40" s="238">
        <f t="shared" si="9"/>
        <v>0</v>
      </c>
      <c r="L40" s="238">
        <f t="shared" si="9"/>
        <v>0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</row>
    <row r="41" spans="1:53" s="44" customFormat="1" ht="25.5" customHeight="1" x14ac:dyDescent="0.25">
      <c r="A41" s="264" t="s">
        <v>55</v>
      </c>
      <c r="B41" s="217" t="s">
        <v>241</v>
      </c>
      <c r="C41" s="261">
        <v>0</v>
      </c>
      <c r="D41" s="214" t="s">
        <v>28</v>
      </c>
      <c r="E41" s="260">
        <v>43040</v>
      </c>
      <c r="F41" s="261">
        <v>240</v>
      </c>
      <c r="G41" s="262" t="s">
        <v>19</v>
      </c>
      <c r="H41" s="263" t="s">
        <v>28</v>
      </c>
      <c r="I41" s="263"/>
      <c r="J41" s="238">
        <f t="shared" si="8"/>
        <v>54.019599999999997</v>
      </c>
      <c r="K41" s="238">
        <f t="shared" si="9"/>
        <v>0</v>
      </c>
      <c r="L41" s="238">
        <f t="shared" si="9"/>
        <v>0</v>
      </c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</row>
    <row r="42" spans="1:53" s="44" customFormat="1" ht="46.5" customHeight="1" x14ac:dyDescent="0.25">
      <c r="A42" s="265" t="s">
        <v>154</v>
      </c>
      <c r="B42" s="266" t="s">
        <v>241</v>
      </c>
      <c r="C42" s="267">
        <v>0</v>
      </c>
      <c r="D42" s="268" t="s">
        <v>28</v>
      </c>
      <c r="E42" s="269">
        <v>43040</v>
      </c>
      <c r="F42" s="267">
        <v>240</v>
      </c>
      <c r="G42" s="270" t="s">
        <v>19</v>
      </c>
      <c r="H42" s="271" t="s">
        <v>28</v>
      </c>
      <c r="I42" s="271" t="s">
        <v>164</v>
      </c>
      <c r="J42" s="239">
        <f>'Прил 2'!J107</f>
        <v>54.019599999999997</v>
      </c>
      <c r="K42" s="239">
        <f>'Прил 2'!K107</f>
        <v>0</v>
      </c>
      <c r="L42" s="239">
        <f>'Прил 2'!L107</f>
        <v>0</v>
      </c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</row>
    <row r="43" spans="1:53" s="44" customFormat="1" ht="46.5" customHeight="1" x14ac:dyDescent="0.25">
      <c r="A43" s="119" t="s">
        <v>245</v>
      </c>
      <c r="B43" s="217" t="s">
        <v>241</v>
      </c>
      <c r="C43" s="261">
        <v>0</v>
      </c>
      <c r="D43" s="214" t="s">
        <v>17</v>
      </c>
      <c r="E43" s="261"/>
      <c r="F43" s="261"/>
      <c r="G43" s="263"/>
      <c r="H43" s="263"/>
      <c r="I43" s="263"/>
      <c r="J43" s="238">
        <f t="shared" ref="J43:J48" si="10">J44</f>
        <v>240</v>
      </c>
      <c r="K43" s="238">
        <f t="shared" ref="K43:L48" si="11">K44</f>
        <v>0</v>
      </c>
      <c r="L43" s="238">
        <f t="shared" si="11"/>
        <v>0</v>
      </c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</row>
    <row r="44" spans="1:53" s="44" customFormat="1" ht="46.5" customHeight="1" x14ac:dyDescent="0.25">
      <c r="A44" s="258" t="s">
        <v>135</v>
      </c>
      <c r="B44" s="217" t="s">
        <v>241</v>
      </c>
      <c r="C44" s="261">
        <v>0</v>
      </c>
      <c r="D44" s="214" t="s">
        <v>17</v>
      </c>
      <c r="E44" s="217" t="s">
        <v>247</v>
      </c>
      <c r="F44" s="214"/>
      <c r="G44" s="214"/>
      <c r="H44" s="214"/>
      <c r="I44" s="214"/>
      <c r="J44" s="238">
        <f t="shared" si="10"/>
        <v>240</v>
      </c>
      <c r="K44" s="238">
        <f t="shared" si="11"/>
        <v>0</v>
      </c>
      <c r="L44" s="238">
        <f t="shared" si="11"/>
        <v>0</v>
      </c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</row>
    <row r="45" spans="1:53" s="44" customFormat="1" ht="46.5" customHeight="1" x14ac:dyDescent="0.25">
      <c r="A45" s="258" t="s">
        <v>96</v>
      </c>
      <c r="B45" s="217" t="s">
        <v>241</v>
      </c>
      <c r="C45" s="261">
        <v>0</v>
      </c>
      <c r="D45" s="214" t="s">
        <v>17</v>
      </c>
      <c r="E45" s="217" t="s">
        <v>247</v>
      </c>
      <c r="F45" s="214" t="s">
        <v>98</v>
      </c>
      <c r="G45" s="214"/>
      <c r="H45" s="214"/>
      <c r="I45" s="214"/>
      <c r="J45" s="238">
        <f t="shared" si="10"/>
        <v>240</v>
      </c>
      <c r="K45" s="238">
        <f t="shared" si="11"/>
        <v>0</v>
      </c>
      <c r="L45" s="238">
        <f t="shared" si="11"/>
        <v>0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</row>
    <row r="46" spans="1:53" s="44" customFormat="1" ht="39.75" customHeight="1" x14ac:dyDescent="0.25">
      <c r="A46" s="258" t="s">
        <v>97</v>
      </c>
      <c r="B46" s="217" t="s">
        <v>241</v>
      </c>
      <c r="C46" s="261">
        <v>0</v>
      </c>
      <c r="D46" s="214" t="s">
        <v>17</v>
      </c>
      <c r="E46" s="217" t="s">
        <v>247</v>
      </c>
      <c r="F46" s="214" t="s">
        <v>99</v>
      </c>
      <c r="G46" s="214"/>
      <c r="H46" s="214"/>
      <c r="I46" s="214"/>
      <c r="J46" s="238">
        <f t="shared" si="10"/>
        <v>240</v>
      </c>
      <c r="K46" s="238">
        <f t="shared" si="11"/>
        <v>0</v>
      </c>
      <c r="L46" s="238">
        <f t="shared" si="11"/>
        <v>0</v>
      </c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</row>
    <row r="47" spans="1:53" s="44" customFormat="1" ht="20.25" customHeight="1" x14ac:dyDescent="0.25">
      <c r="A47" s="259" t="s">
        <v>54</v>
      </c>
      <c r="B47" s="217" t="s">
        <v>241</v>
      </c>
      <c r="C47" s="261">
        <v>0</v>
      </c>
      <c r="D47" s="214" t="s">
        <v>17</v>
      </c>
      <c r="E47" s="217" t="s">
        <v>247</v>
      </c>
      <c r="F47" s="261">
        <v>240</v>
      </c>
      <c r="G47" s="262" t="s">
        <v>19</v>
      </c>
      <c r="H47" s="263"/>
      <c r="I47" s="263"/>
      <c r="J47" s="238">
        <f t="shared" si="10"/>
        <v>240</v>
      </c>
      <c r="K47" s="238">
        <f t="shared" si="11"/>
        <v>0</v>
      </c>
      <c r="L47" s="238">
        <f t="shared" si="11"/>
        <v>0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</row>
    <row r="48" spans="1:53" s="44" customFormat="1" ht="20.25" customHeight="1" x14ac:dyDescent="0.25">
      <c r="A48" s="264" t="s">
        <v>55</v>
      </c>
      <c r="B48" s="217" t="s">
        <v>241</v>
      </c>
      <c r="C48" s="261">
        <v>0</v>
      </c>
      <c r="D48" s="214" t="s">
        <v>17</v>
      </c>
      <c r="E48" s="260">
        <v>43040</v>
      </c>
      <c r="F48" s="261">
        <v>240</v>
      </c>
      <c r="G48" s="262" t="s">
        <v>19</v>
      </c>
      <c r="H48" s="263" t="s">
        <v>28</v>
      </c>
      <c r="I48" s="263"/>
      <c r="J48" s="238">
        <f t="shared" si="10"/>
        <v>240</v>
      </c>
      <c r="K48" s="238">
        <f t="shared" si="11"/>
        <v>0</v>
      </c>
      <c r="L48" s="238">
        <f t="shared" si="11"/>
        <v>0</v>
      </c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</row>
    <row r="49" spans="1:53" s="44" customFormat="1" ht="46.5" customHeight="1" x14ac:dyDescent="0.25">
      <c r="A49" s="265" t="s">
        <v>154</v>
      </c>
      <c r="B49" s="266" t="s">
        <v>241</v>
      </c>
      <c r="C49" s="267">
        <v>0</v>
      </c>
      <c r="D49" s="268" t="s">
        <v>17</v>
      </c>
      <c r="E49" s="269">
        <v>43040</v>
      </c>
      <c r="F49" s="267">
        <v>240</v>
      </c>
      <c r="G49" s="270" t="s">
        <v>19</v>
      </c>
      <c r="H49" s="271" t="s">
        <v>28</v>
      </c>
      <c r="I49" s="271" t="s">
        <v>164</v>
      </c>
      <c r="J49" s="239">
        <f>'Прил 2'!J111</f>
        <v>240</v>
      </c>
      <c r="K49" s="239">
        <f>'Прил 2'!K111</f>
        <v>0</v>
      </c>
      <c r="L49" s="239">
        <f>'Прил 2'!L111</f>
        <v>0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</row>
    <row r="50" spans="1:53" s="44" customFormat="1" ht="63.75" customHeight="1" x14ac:dyDescent="0.25">
      <c r="A50" s="95" t="s">
        <v>226</v>
      </c>
      <c r="B50" s="6" t="s">
        <v>223</v>
      </c>
      <c r="C50" s="89"/>
      <c r="D50" s="89"/>
      <c r="E50" s="89"/>
      <c r="F50" s="125"/>
      <c r="G50" s="117"/>
      <c r="H50" s="117"/>
      <c r="I50" s="117"/>
      <c r="J50" s="238">
        <f t="shared" ref="J50:J55" si="12">J51</f>
        <v>0.5</v>
      </c>
      <c r="K50" s="238">
        <f t="shared" ref="K50:L55" si="13">K51</f>
        <v>0.5</v>
      </c>
      <c r="L50" s="238">
        <f t="shared" si="13"/>
        <v>0.5</v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</row>
    <row r="51" spans="1:53" s="44" customFormat="1" ht="39" customHeight="1" x14ac:dyDescent="0.25">
      <c r="A51" s="95" t="s">
        <v>224</v>
      </c>
      <c r="B51" s="6" t="s">
        <v>223</v>
      </c>
      <c r="C51" s="89" t="s">
        <v>34</v>
      </c>
      <c r="D51" s="89" t="s">
        <v>34</v>
      </c>
      <c r="E51" s="89" t="s">
        <v>225</v>
      </c>
      <c r="F51" s="125"/>
      <c r="G51" s="117"/>
      <c r="H51" s="117"/>
      <c r="I51" s="117"/>
      <c r="J51" s="238">
        <f t="shared" si="12"/>
        <v>0.5</v>
      </c>
      <c r="K51" s="238">
        <f t="shared" si="13"/>
        <v>0.5</v>
      </c>
      <c r="L51" s="238">
        <f t="shared" si="13"/>
        <v>0.5</v>
      </c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</row>
    <row r="52" spans="1:53" s="44" customFormat="1" ht="32.25" customHeight="1" x14ac:dyDescent="0.25">
      <c r="A52" s="95" t="s">
        <v>96</v>
      </c>
      <c r="B52" s="6" t="s">
        <v>223</v>
      </c>
      <c r="C52" s="6" t="s">
        <v>34</v>
      </c>
      <c r="D52" s="6" t="s">
        <v>36</v>
      </c>
      <c r="E52" s="6" t="s">
        <v>225</v>
      </c>
      <c r="F52" s="6" t="s">
        <v>98</v>
      </c>
      <c r="G52" s="117"/>
      <c r="H52" s="117"/>
      <c r="I52" s="117"/>
      <c r="J52" s="238">
        <f t="shared" si="12"/>
        <v>0.5</v>
      </c>
      <c r="K52" s="238">
        <f t="shared" si="13"/>
        <v>0.5</v>
      </c>
      <c r="L52" s="238">
        <f t="shared" si="13"/>
        <v>0.5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</row>
    <row r="53" spans="1:53" s="44" customFormat="1" ht="34.5" customHeight="1" x14ac:dyDescent="0.25">
      <c r="A53" s="95" t="s">
        <v>97</v>
      </c>
      <c r="B53" s="6" t="s">
        <v>223</v>
      </c>
      <c r="C53" s="6" t="s">
        <v>34</v>
      </c>
      <c r="D53" s="6" t="s">
        <v>36</v>
      </c>
      <c r="E53" s="6" t="s">
        <v>225</v>
      </c>
      <c r="F53" s="6" t="s">
        <v>99</v>
      </c>
      <c r="G53" s="117"/>
      <c r="H53" s="117"/>
      <c r="I53" s="117"/>
      <c r="J53" s="238">
        <f t="shared" si="12"/>
        <v>0.5</v>
      </c>
      <c r="K53" s="238">
        <f t="shared" si="13"/>
        <v>0.5</v>
      </c>
      <c r="L53" s="238">
        <f t="shared" si="13"/>
        <v>0.5</v>
      </c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</row>
    <row r="54" spans="1:53" s="44" customFormat="1" ht="22.5" customHeight="1" x14ac:dyDescent="0.25">
      <c r="A54" s="100" t="s">
        <v>15</v>
      </c>
      <c r="B54" s="6" t="s">
        <v>223</v>
      </c>
      <c r="C54" s="6" t="s">
        <v>34</v>
      </c>
      <c r="D54" s="6" t="s">
        <v>36</v>
      </c>
      <c r="E54" s="6" t="s">
        <v>225</v>
      </c>
      <c r="F54" s="6" t="s">
        <v>99</v>
      </c>
      <c r="G54" s="89" t="s">
        <v>16</v>
      </c>
      <c r="H54" s="117"/>
      <c r="I54" s="117"/>
      <c r="J54" s="238">
        <f t="shared" si="12"/>
        <v>0.5</v>
      </c>
      <c r="K54" s="238">
        <f t="shared" si="13"/>
        <v>0.5</v>
      </c>
      <c r="L54" s="238">
        <f t="shared" si="13"/>
        <v>0.5</v>
      </c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</row>
    <row r="55" spans="1:53" s="44" customFormat="1" ht="21" customHeight="1" x14ac:dyDescent="0.25">
      <c r="A55" s="100" t="s">
        <v>201</v>
      </c>
      <c r="B55" s="6" t="s">
        <v>223</v>
      </c>
      <c r="C55" s="6" t="s">
        <v>34</v>
      </c>
      <c r="D55" s="6" t="s">
        <v>36</v>
      </c>
      <c r="E55" s="6" t="s">
        <v>225</v>
      </c>
      <c r="F55" s="6" t="s">
        <v>99</v>
      </c>
      <c r="G55" s="89" t="s">
        <v>16</v>
      </c>
      <c r="H55" s="89" t="s">
        <v>31</v>
      </c>
      <c r="I55" s="117"/>
      <c r="J55" s="238">
        <f t="shared" si="12"/>
        <v>0.5</v>
      </c>
      <c r="K55" s="238">
        <f t="shared" si="13"/>
        <v>0.5</v>
      </c>
      <c r="L55" s="238">
        <f t="shared" si="13"/>
        <v>0.5</v>
      </c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</row>
    <row r="56" spans="1:53" s="44" customFormat="1" ht="46.5" customHeight="1" x14ac:dyDescent="0.25">
      <c r="A56" s="237" t="s">
        <v>154</v>
      </c>
      <c r="B56" s="226" t="s">
        <v>223</v>
      </c>
      <c r="C56" s="101" t="s">
        <v>34</v>
      </c>
      <c r="D56" s="117" t="s">
        <v>36</v>
      </c>
      <c r="E56" s="137">
        <v>42300</v>
      </c>
      <c r="F56" s="101" t="s">
        <v>99</v>
      </c>
      <c r="G56" s="227" t="s">
        <v>16</v>
      </c>
      <c r="H56" s="228" t="s">
        <v>31</v>
      </c>
      <c r="I56" s="117" t="s">
        <v>164</v>
      </c>
      <c r="J56" s="239">
        <f>'Прил 2'!J53</f>
        <v>0.5</v>
      </c>
      <c r="K56" s="239">
        <f>'Прил 2'!K53</f>
        <v>0.5</v>
      </c>
      <c r="L56" s="239">
        <f>'Прил 2'!L53</f>
        <v>0.5</v>
      </c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</row>
    <row r="57" spans="1:53" s="44" customFormat="1" ht="84.75" customHeight="1" x14ac:dyDescent="0.25">
      <c r="A57" s="119" t="s">
        <v>253</v>
      </c>
      <c r="B57" s="6" t="s">
        <v>249</v>
      </c>
      <c r="C57" s="6"/>
      <c r="D57" s="89"/>
      <c r="E57" s="120"/>
      <c r="F57" s="6"/>
      <c r="G57" s="6"/>
      <c r="H57" s="6"/>
      <c r="I57" s="117"/>
      <c r="J57" s="238">
        <f t="shared" ref="J57:J63" si="14">J58</f>
        <v>307.53967999999998</v>
      </c>
      <c r="K57" s="238">
        <f t="shared" ref="K57:L63" si="15">K58</f>
        <v>0</v>
      </c>
      <c r="L57" s="238">
        <f t="shared" si="15"/>
        <v>0</v>
      </c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</row>
    <row r="58" spans="1:53" s="44" customFormat="1" ht="16.5" customHeight="1" x14ac:dyDescent="0.25">
      <c r="A58" s="150" t="s">
        <v>250</v>
      </c>
      <c r="B58" s="6" t="s">
        <v>249</v>
      </c>
      <c r="C58" s="6" t="s">
        <v>34</v>
      </c>
      <c r="D58" s="89" t="s">
        <v>16</v>
      </c>
      <c r="E58" s="120"/>
      <c r="F58" s="6"/>
      <c r="G58" s="6"/>
      <c r="H58" s="6"/>
      <c r="I58" s="117"/>
      <c r="J58" s="238">
        <f t="shared" si="14"/>
        <v>307.53967999999998</v>
      </c>
      <c r="K58" s="238">
        <f t="shared" si="15"/>
        <v>0</v>
      </c>
      <c r="L58" s="238">
        <f t="shared" si="15"/>
        <v>0</v>
      </c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</row>
    <row r="59" spans="1:53" s="44" customFormat="1" ht="46.5" customHeight="1" x14ac:dyDescent="0.25">
      <c r="A59" s="273" t="s">
        <v>251</v>
      </c>
      <c r="B59" s="6" t="s">
        <v>249</v>
      </c>
      <c r="C59" s="120">
        <v>0</v>
      </c>
      <c r="D59" s="89" t="s">
        <v>16</v>
      </c>
      <c r="E59" s="89" t="s">
        <v>252</v>
      </c>
      <c r="F59" s="120"/>
      <c r="G59" s="89"/>
      <c r="H59" s="122"/>
      <c r="I59" s="117"/>
      <c r="J59" s="238">
        <f t="shared" si="14"/>
        <v>307.53967999999998</v>
      </c>
      <c r="K59" s="238">
        <f t="shared" si="15"/>
        <v>0</v>
      </c>
      <c r="L59" s="238">
        <f t="shared" si="15"/>
        <v>0</v>
      </c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</row>
    <row r="60" spans="1:53" s="44" customFormat="1" ht="38.25" customHeight="1" x14ac:dyDescent="0.25">
      <c r="A60" s="95" t="s">
        <v>97</v>
      </c>
      <c r="B60" s="91" t="s">
        <v>249</v>
      </c>
      <c r="C60" s="120">
        <v>0</v>
      </c>
      <c r="D60" s="89" t="s">
        <v>16</v>
      </c>
      <c r="E60" s="89" t="s">
        <v>252</v>
      </c>
      <c r="F60" s="120">
        <v>200</v>
      </c>
      <c r="G60" s="92"/>
      <c r="H60" s="122"/>
      <c r="I60" s="117"/>
      <c r="J60" s="238">
        <f t="shared" si="14"/>
        <v>307.53967999999998</v>
      </c>
      <c r="K60" s="238">
        <f t="shared" si="15"/>
        <v>0</v>
      </c>
      <c r="L60" s="238">
        <f t="shared" si="15"/>
        <v>0</v>
      </c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</row>
    <row r="61" spans="1:53" s="44" customFormat="1" ht="19.5" customHeight="1" x14ac:dyDescent="0.25">
      <c r="A61" s="95" t="s">
        <v>41</v>
      </c>
      <c r="B61" s="91" t="s">
        <v>249</v>
      </c>
      <c r="C61" s="120">
        <v>0</v>
      </c>
      <c r="D61" s="89" t="s">
        <v>16</v>
      </c>
      <c r="E61" s="89" t="s">
        <v>252</v>
      </c>
      <c r="F61" s="120">
        <v>240</v>
      </c>
      <c r="G61" s="92"/>
      <c r="H61" s="122"/>
      <c r="I61" s="117"/>
      <c r="J61" s="238">
        <f t="shared" si="14"/>
        <v>307.53967999999998</v>
      </c>
      <c r="K61" s="238">
        <f t="shared" si="15"/>
        <v>0</v>
      </c>
      <c r="L61" s="238">
        <f t="shared" si="15"/>
        <v>0</v>
      </c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</row>
    <row r="62" spans="1:53" s="44" customFormat="1" ht="18.75" customHeight="1" x14ac:dyDescent="0.25">
      <c r="A62" s="250" t="s">
        <v>52</v>
      </c>
      <c r="B62" s="91" t="s">
        <v>249</v>
      </c>
      <c r="C62" s="120">
        <v>0</v>
      </c>
      <c r="D62" s="89" t="s">
        <v>16</v>
      </c>
      <c r="E62" s="89" t="s">
        <v>252</v>
      </c>
      <c r="F62" s="120">
        <v>240</v>
      </c>
      <c r="G62" s="92" t="s">
        <v>17</v>
      </c>
      <c r="H62" s="122"/>
      <c r="I62" s="117"/>
      <c r="J62" s="238">
        <f t="shared" si="14"/>
        <v>307.53967999999998</v>
      </c>
      <c r="K62" s="238">
        <f t="shared" si="15"/>
        <v>0</v>
      </c>
      <c r="L62" s="238">
        <f t="shared" si="15"/>
        <v>0</v>
      </c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</row>
    <row r="63" spans="1:53" s="44" customFormat="1" ht="24" customHeight="1" x14ac:dyDescent="0.25">
      <c r="A63" s="250" t="s">
        <v>227</v>
      </c>
      <c r="B63" s="91" t="s">
        <v>249</v>
      </c>
      <c r="C63" s="120">
        <v>0</v>
      </c>
      <c r="D63" s="89" t="s">
        <v>16</v>
      </c>
      <c r="E63" s="89" t="s">
        <v>252</v>
      </c>
      <c r="F63" s="120">
        <v>240</v>
      </c>
      <c r="G63" s="92" t="s">
        <v>17</v>
      </c>
      <c r="H63" s="122" t="s">
        <v>137</v>
      </c>
      <c r="I63" s="117"/>
      <c r="J63" s="238">
        <f t="shared" si="14"/>
        <v>307.53967999999998</v>
      </c>
      <c r="K63" s="238">
        <f t="shared" si="15"/>
        <v>0</v>
      </c>
      <c r="L63" s="238">
        <f t="shared" si="15"/>
        <v>0</v>
      </c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</row>
    <row r="64" spans="1:53" s="44" customFormat="1" ht="46.5" customHeight="1" x14ac:dyDescent="0.25">
      <c r="A64" s="237" t="s">
        <v>154</v>
      </c>
      <c r="B64" s="101" t="s">
        <v>249</v>
      </c>
      <c r="C64" s="101" t="s">
        <v>34</v>
      </c>
      <c r="D64" s="101" t="s">
        <v>16</v>
      </c>
      <c r="E64" s="117" t="s">
        <v>252</v>
      </c>
      <c r="F64" s="101" t="s">
        <v>99</v>
      </c>
      <c r="G64" s="117" t="s">
        <v>17</v>
      </c>
      <c r="H64" s="117" t="s">
        <v>137</v>
      </c>
      <c r="I64" s="117" t="s">
        <v>164</v>
      </c>
      <c r="J64" s="239">
        <f>'Прил 2'!J85</f>
        <v>307.53967999999998</v>
      </c>
      <c r="K64" s="239">
        <f>'Прил 2'!K85</f>
        <v>0</v>
      </c>
      <c r="L64" s="239">
        <f>'Прил 2'!L85</f>
        <v>0</v>
      </c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</row>
    <row r="65" spans="1:53" ht="23.25" customHeight="1" x14ac:dyDescent="0.25">
      <c r="A65" s="96" t="s">
        <v>136</v>
      </c>
      <c r="B65" s="91" t="s">
        <v>33</v>
      </c>
      <c r="C65" s="6"/>
      <c r="D65" s="89"/>
      <c r="E65" s="97"/>
      <c r="F65" s="89"/>
      <c r="G65" s="98"/>
      <c r="H65" s="99"/>
      <c r="I65" s="122"/>
      <c r="J65" s="41">
        <f>J66+J79</f>
        <v>1863.0129999999999</v>
      </c>
      <c r="K65" s="41">
        <f>K66+K79</f>
        <v>960.30000000000007</v>
      </c>
      <c r="L65" s="41">
        <f>L66+L79</f>
        <v>963.2</v>
      </c>
      <c r="M65" s="87"/>
      <c r="N65" s="87"/>
      <c r="O65" s="87"/>
    </row>
    <row r="66" spans="1:53" ht="15.75" x14ac:dyDescent="0.25">
      <c r="A66" s="100" t="s">
        <v>131</v>
      </c>
      <c r="B66" s="91">
        <v>65</v>
      </c>
      <c r="C66" s="6">
        <v>1</v>
      </c>
      <c r="D66" s="101"/>
      <c r="E66" s="102"/>
      <c r="F66" s="101"/>
      <c r="G66" s="98"/>
      <c r="H66" s="99"/>
      <c r="I66" s="122"/>
      <c r="J66" s="41">
        <f>J67+J74</f>
        <v>578.08699999999999</v>
      </c>
      <c r="K66" s="41">
        <f t="shared" ref="K66:L66" si="16">K67</f>
        <v>449.1</v>
      </c>
      <c r="L66" s="41">
        <f t="shared" si="16"/>
        <v>449.1</v>
      </c>
    </row>
    <row r="67" spans="1:53" ht="31.5" x14ac:dyDescent="0.25">
      <c r="A67" s="100" t="s">
        <v>35</v>
      </c>
      <c r="B67" s="92" t="s">
        <v>33</v>
      </c>
      <c r="C67" s="89" t="s">
        <v>23</v>
      </c>
      <c r="D67" s="89" t="s">
        <v>36</v>
      </c>
      <c r="E67" s="97" t="s">
        <v>37</v>
      </c>
      <c r="F67" s="89"/>
      <c r="G67" s="92"/>
      <c r="H67" s="89"/>
      <c r="I67" s="89"/>
      <c r="J67" s="41">
        <f>J70</f>
        <v>378.08700000000005</v>
      </c>
      <c r="K67" s="41">
        <f>K70</f>
        <v>449.1</v>
      </c>
      <c r="L67" s="126">
        <f>L70</f>
        <v>449.1</v>
      </c>
    </row>
    <row r="68" spans="1:53" ht="78.75" x14ac:dyDescent="0.25">
      <c r="A68" s="103" t="s">
        <v>100</v>
      </c>
      <c r="B68" s="91">
        <v>65</v>
      </c>
      <c r="C68" s="6">
        <v>1</v>
      </c>
      <c r="D68" s="89" t="s">
        <v>36</v>
      </c>
      <c r="E68" s="90">
        <v>41150</v>
      </c>
      <c r="F68" s="89" t="s">
        <v>102</v>
      </c>
      <c r="G68" s="89"/>
      <c r="H68" s="89"/>
      <c r="I68" s="89"/>
      <c r="J68" s="41">
        <f>J69</f>
        <v>378.08700000000005</v>
      </c>
      <c r="K68" s="41">
        <f t="shared" ref="K68:L68" si="17">K69</f>
        <v>449.1</v>
      </c>
      <c r="L68" s="41">
        <f t="shared" si="17"/>
        <v>449.1</v>
      </c>
    </row>
    <row r="69" spans="1:53" ht="31.5" x14ac:dyDescent="0.25">
      <c r="A69" s="103" t="s">
        <v>101</v>
      </c>
      <c r="B69" s="91">
        <v>65</v>
      </c>
      <c r="C69" s="6">
        <v>1</v>
      </c>
      <c r="D69" s="89" t="s">
        <v>36</v>
      </c>
      <c r="E69" s="90">
        <v>41150</v>
      </c>
      <c r="F69" s="89" t="s">
        <v>103</v>
      </c>
      <c r="G69" s="89"/>
      <c r="H69" s="89"/>
      <c r="I69" s="89"/>
      <c r="J69" s="41">
        <f>J70</f>
        <v>378.08700000000005</v>
      </c>
      <c r="K69" s="41">
        <f t="shared" ref="K69:L69" si="18">K70</f>
        <v>449.1</v>
      </c>
      <c r="L69" s="41">
        <f t="shared" si="18"/>
        <v>449.1</v>
      </c>
    </row>
    <row r="70" spans="1:53" ht="15.75" x14ac:dyDescent="0.25">
      <c r="A70" s="100" t="s">
        <v>15</v>
      </c>
      <c r="B70" s="91">
        <v>65</v>
      </c>
      <c r="C70" s="6">
        <v>1</v>
      </c>
      <c r="D70" s="89" t="s">
        <v>36</v>
      </c>
      <c r="E70" s="90">
        <v>41150</v>
      </c>
      <c r="F70" s="6" t="s">
        <v>103</v>
      </c>
      <c r="G70" s="104" t="s">
        <v>16</v>
      </c>
      <c r="H70" s="105"/>
      <c r="I70" s="89"/>
      <c r="J70" s="41">
        <f>J71</f>
        <v>378.08700000000005</v>
      </c>
      <c r="K70" s="41">
        <f t="shared" ref="K70:L71" si="19">K71</f>
        <v>449.1</v>
      </c>
      <c r="L70" s="126">
        <f t="shared" si="19"/>
        <v>449.1</v>
      </c>
    </row>
    <row r="71" spans="1:53" ht="47.25" x14ac:dyDescent="0.25">
      <c r="A71" s="100" t="s">
        <v>32</v>
      </c>
      <c r="B71" s="91">
        <v>65</v>
      </c>
      <c r="C71" s="6">
        <v>1</v>
      </c>
      <c r="D71" s="89" t="s">
        <v>36</v>
      </c>
      <c r="E71" s="90">
        <v>41150</v>
      </c>
      <c r="F71" s="6" t="s">
        <v>103</v>
      </c>
      <c r="G71" s="106" t="s">
        <v>16</v>
      </c>
      <c r="H71" s="107" t="s">
        <v>27</v>
      </c>
      <c r="I71" s="89"/>
      <c r="J71" s="41">
        <f>J72</f>
        <v>378.08700000000005</v>
      </c>
      <c r="K71" s="41">
        <f t="shared" si="19"/>
        <v>449.1</v>
      </c>
      <c r="L71" s="126">
        <f t="shared" si="19"/>
        <v>449.1</v>
      </c>
    </row>
    <row r="72" spans="1:53" s="15" customFormat="1" ht="47.25" x14ac:dyDescent="0.25">
      <c r="A72" s="225" t="s">
        <v>154</v>
      </c>
      <c r="B72" s="226">
        <v>65</v>
      </c>
      <c r="C72" s="101">
        <v>1</v>
      </c>
      <c r="D72" s="117" t="s">
        <v>36</v>
      </c>
      <c r="E72" s="102" t="s">
        <v>37</v>
      </c>
      <c r="F72" s="101" t="s">
        <v>103</v>
      </c>
      <c r="G72" s="227" t="s">
        <v>16</v>
      </c>
      <c r="H72" s="228" t="s">
        <v>27</v>
      </c>
      <c r="I72" s="117">
        <v>910</v>
      </c>
      <c r="J72" s="138">
        <f>'Прил 2'!J15</f>
        <v>378.08700000000005</v>
      </c>
      <c r="K72" s="138">
        <f>'Прил 2'!K15</f>
        <v>449.1</v>
      </c>
      <c r="L72" s="138">
        <f>'Прил 2'!L15</f>
        <v>449.1</v>
      </c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29"/>
      <c r="AU72" s="229"/>
      <c r="AV72" s="229"/>
      <c r="AW72" s="229"/>
      <c r="AX72" s="229"/>
      <c r="AY72" s="229"/>
      <c r="AZ72" s="229"/>
      <c r="BA72" s="229"/>
    </row>
    <row r="73" spans="1:53" ht="65.25" customHeight="1" x14ac:dyDescent="0.25">
      <c r="A73" s="7" t="s">
        <v>195</v>
      </c>
      <c r="B73" s="88" t="s">
        <v>33</v>
      </c>
      <c r="C73" s="6" t="s">
        <v>23</v>
      </c>
      <c r="D73" s="89" t="s">
        <v>36</v>
      </c>
      <c r="E73" s="90" t="s">
        <v>196</v>
      </c>
      <c r="F73" s="6"/>
      <c r="G73" s="6"/>
      <c r="H73" s="6"/>
      <c r="I73" s="89"/>
      <c r="J73" s="41">
        <f>J74</f>
        <v>200</v>
      </c>
      <c r="K73" s="41">
        <f t="shared" ref="K73:L77" si="20">K74</f>
        <v>0</v>
      </c>
      <c r="L73" s="41">
        <f t="shared" si="20"/>
        <v>0</v>
      </c>
    </row>
    <row r="74" spans="1:53" ht="81.75" customHeight="1" x14ac:dyDescent="0.25">
      <c r="A74" s="216" t="s">
        <v>100</v>
      </c>
      <c r="B74" s="88" t="s">
        <v>33</v>
      </c>
      <c r="C74" s="6" t="s">
        <v>23</v>
      </c>
      <c r="D74" s="89" t="s">
        <v>36</v>
      </c>
      <c r="E74" s="90" t="s">
        <v>196</v>
      </c>
      <c r="F74" s="6" t="s">
        <v>102</v>
      </c>
      <c r="G74" s="6"/>
      <c r="H74" s="6"/>
      <c r="I74" s="89"/>
      <c r="J74" s="41">
        <f>J75</f>
        <v>200</v>
      </c>
      <c r="K74" s="41">
        <f t="shared" si="20"/>
        <v>0</v>
      </c>
      <c r="L74" s="41">
        <f t="shared" si="20"/>
        <v>0</v>
      </c>
    </row>
    <row r="75" spans="1:53" ht="40.5" customHeight="1" x14ac:dyDescent="0.25">
      <c r="A75" s="216" t="s">
        <v>101</v>
      </c>
      <c r="B75" s="88" t="s">
        <v>33</v>
      </c>
      <c r="C75" s="6" t="s">
        <v>23</v>
      </c>
      <c r="D75" s="89" t="s">
        <v>36</v>
      </c>
      <c r="E75" s="90" t="s">
        <v>196</v>
      </c>
      <c r="F75" s="6" t="s">
        <v>103</v>
      </c>
      <c r="G75" s="6"/>
      <c r="H75" s="6"/>
      <c r="I75" s="89"/>
      <c r="J75" s="41">
        <f>J76</f>
        <v>200</v>
      </c>
      <c r="K75" s="41">
        <f t="shared" si="20"/>
        <v>0</v>
      </c>
      <c r="L75" s="41">
        <f t="shared" si="20"/>
        <v>0</v>
      </c>
    </row>
    <row r="76" spans="1:53" ht="24" customHeight="1" x14ac:dyDescent="0.25">
      <c r="A76" s="219" t="s">
        <v>15</v>
      </c>
      <c r="B76" s="88" t="s">
        <v>33</v>
      </c>
      <c r="C76" s="6" t="s">
        <v>23</v>
      </c>
      <c r="D76" s="89" t="s">
        <v>36</v>
      </c>
      <c r="E76" s="90" t="s">
        <v>196</v>
      </c>
      <c r="F76" s="6" t="s">
        <v>103</v>
      </c>
      <c r="G76" s="6" t="s">
        <v>16</v>
      </c>
      <c r="H76" s="6"/>
      <c r="I76" s="89"/>
      <c r="J76" s="41">
        <f>J77</f>
        <v>200</v>
      </c>
      <c r="K76" s="41">
        <f t="shared" si="20"/>
        <v>0</v>
      </c>
      <c r="L76" s="41">
        <f t="shared" si="20"/>
        <v>0</v>
      </c>
    </row>
    <row r="77" spans="1:53" ht="36.75" customHeight="1" x14ac:dyDescent="0.25">
      <c r="A77" s="219" t="s">
        <v>32</v>
      </c>
      <c r="B77" s="88" t="s">
        <v>33</v>
      </c>
      <c r="C77" s="6" t="s">
        <v>23</v>
      </c>
      <c r="D77" s="89" t="s">
        <v>36</v>
      </c>
      <c r="E77" s="90" t="s">
        <v>196</v>
      </c>
      <c r="F77" s="6" t="s">
        <v>103</v>
      </c>
      <c r="G77" s="6" t="s">
        <v>16</v>
      </c>
      <c r="H77" s="6" t="s">
        <v>27</v>
      </c>
      <c r="I77" s="89"/>
      <c r="J77" s="41">
        <f>J78</f>
        <v>200</v>
      </c>
      <c r="K77" s="41">
        <f t="shared" si="20"/>
        <v>0</v>
      </c>
      <c r="L77" s="41">
        <f t="shared" si="20"/>
        <v>0</v>
      </c>
    </row>
    <row r="78" spans="1:53" s="15" customFormat="1" ht="33.75" customHeight="1" x14ac:dyDescent="0.25">
      <c r="A78" s="225" t="s">
        <v>154</v>
      </c>
      <c r="B78" s="226">
        <v>65</v>
      </c>
      <c r="C78" s="101">
        <v>1</v>
      </c>
      <c r="D78" s="117" t="s">
        <v>36</v>
      </c>
      <c r="E78" s="102" t="s">
        <v>196</v>
      </c>
      <c r="F78" s="101" t="s">
        <v>103</v>
      </c>
      <c r="G78" s="227" t="s">
        <v>16</v>
      </c>
      <c r="H78" s="228" t="s">
        <v>27</v>
      </c>
      <c r="I78" s="117">
        <v>910</v>
      </c>
      <c r="J78" s="138">
        <f>'Прил 2'!J18</f>
        <v>200</v>
      </c>
      <c r="K78" s="138">
        <f>'Прил 2'!K18</f>
        <v>0</v>
      </c>
      <c r="L78" s="138">
        <f>'Прил 2'!L18</f>
        <v>0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31.5" x14ac:dyDescent="0.25">
      <c r="A79" s="100" t="s">
        <v>134</v>
      </c>
      <c r="B79" s="88" t="s">
        <v>33</v>
      </c>
      <c r="C79" s="6" t="s">
        <v>24</v>
      </c>
      <c r="D79" s="89"/>
      <c r="E79" s="90"/>
      <c r="F79" s="6"/>
      <c r="G79" s="91"/>
      <c r="H79" s="6"/>
      <c r="I79" s="89"/>
      <c r="J79" s="41">
        <f>J80+J86+J101</f>
        <v>1284.9259999999999</v>
      </c>
      <c r="K79" s="41">
        <f t="shared" ref="K79:L79" si="21">K80+K86</f>
        <v>511.20000000000005</v>
      </c>
      <c r="L79" s="41">
        <f t="shared" si="21"/>
        <v>514.1</v>
      </c>
    </row>
    <row r="80" spans="1:53" ht="30.75" customHeight="1" x14ac:dyDescent="0.25">
      <c r="A80" s="100" t="s">
        <v>38</v>
      </c>
      <c r="B80" s="88" t="s">
        <v>33</v>
      </c>
      <c r="C80" s="6" t="s">
        <v>24</v>
      </c>
      <c r="D80" s="89" t="s">
        <v>36</v>
      </c>
      <c r="E80" s="90" t="s">
        <v>39</v>
      </c>
      <c r="F80" s="6"/>
      <c r="G80" s="91"/>
      <c r="H80" s="6"/>
      <c r="I80" s="92"/>
      <c r="J80" s="41">
        <f>J81</f>
        <v>397.6</v>
      </c>
      <c r="K80" s="41">
        <f>K83</f>
        <v>397.6</v>
      </c>
      <c r="L80" s="126">
        <f>L83</f>
        <v>397.6</v>
      </c>
    </row>
    <row r="81" spans="1:53" ht="84" customHeight="1" x14ac:dyDescent="0.25">
      <c r="A81" s="103" t="s">
        <v>100</v>
      </c>
      <c r="B81" s="88" t="s">
        <v>33</v>
      </c>
      <c r="C81" s="6" t="s">
        <v>24</v>
      </c>
      <c r="D81" s="89" t="s">
        <v>36</v>
      </c>
      <c r="E81" s="90" t="s">
        <v>39</v>
      </c>
      <c r="F81" s="6" t="s">
        <v>102</v>
      </c>
      <c r="G81" s="91"/>
      <c r="H81" s="6"/>
      <c r="I81" s="92"/>
      <c r="J81" s="41">
        <f>J82</f>
        <v>397.6</v>
      </c>
      <c r="K81" s="41">
        <f t="shared" ref="K81:L81" si="22">K82</f>
        <v>397.6</v>
      </c>
      <c r="L81" s="41">
        <f t="shared" si="22"/>
        <v>397.6</v>
      </c>
    </row>
    <row r="82" spans="1:53" ht="30.75" customHeight="1" x14ac:dyDescent="0.25">
      <c r="A82" s="103" t="s">
        <v>101</v>
      </c>
      <c r="B82" s="88" t="s">
        <v>33</v>
      </c>
      <c r="C82" s="6" t="s">
        <v>24</v>
      </c>
      <c r="D82" s="89" t="s">
        <v>36</v>
      </c>
      <c r="E82" s="90" t="s">
        <v>39</v>
      </c>
      <c r="F82" s="6" t="s">
        <v>103</v>
      </c>
      <c r="G82" s="91"/>
      <c r="H82" s="6"/>
      <c r="I82" s="92"/>
      <c r="J82" s="41">
        <f>J83</f>
        <v>397.6</v>
      </c>
      <c r="K82" s="41">
        <f t="shared" ref="K82:L82" si="23">K83</f>
        <v>397.6</v>
      </c>
      <c r="L82" s="41">
        <f t="shared" si="23"/>
        <v>397.6</v>
      </c>
    </row>
    <row r="83" spans="1:53" ht="15.75" x14ac:dyDescent="0.25">
      <c r="A83" s="100" t="s">
        <v>15</v>
      </c>
      <c r="B83" s="88" t="s">
        <v>33</v>
      </c>
      <c r="C83" s="6" t="s">
        <v>24</v>
      </c>
      <c r="D83" s="89" t="s">
        <v>36</v>
      </c>
      <c r="E83" s="90" t="s">
        <v>39</v>
      </c>
      <c r="F83" s="6" t="s">
        <v>103</v>
      </c>
      <c r="G83" s="91" t="s">
        <v>16</v>
      </c>
      <c r="H83" s="6"/>
      <c r="I83" s="92"/>
      <c r="J83" s="41">
        <f>J84</f>
        <v>397.6</v>
      </c>
      <c r="K83" s="41">
        <f t="shared" ref="K83:L84" si="24">K84</f>
        <v>397.6</v>
      </c>
      <c r="L83" s="126">
        <f t="shared" si="24"/>
        <v>397.6</v>
      </c>
    </row>
    <row r="84" spans="1:53" ht="63" customHeight="1" x14ac:dyDescent="0.25">
      <c r="A84" s="100" t="s">
        <v>64</v>
      </c>
      <c r="B84" s="88" t="s">
        <v>33</v>
      </c>
      <c r="C84" s="89" t="s">
        <v>24</v>
      </c>
      <c r="D84" s="89" t="s">
        <v>36</v>
      </c>
      <c r="E84" s="97">
        <v>41110</v>
      </c>
      <c r="F84" s="89" t="s">
        <v>103</v>
      </c>
      <c r="G84" s="92" t="s">
        <v>16</v>
      </c>
      <c r="H84" s="89" t="s">
        <v>17</v>
      </c>
      <c r="I84" s="92"/>
      <c r="J84" s="41">
        <f>J85</f>
        <v>397.6</v>
      </c>
      <c r="K84" s="41">
        <f t="shared" si="24"/>
        <v>397.6</v>
      </c>
      <c r="L84" s="126">
        <f t="shared" si="24"/>
        <v>397.6</v>
      </c>
    </row>
    <row r="85" spans="1:53" s="15" customFormat="1" ht="47.25" x14ac:dyDescent="0.25">
      <c r="A85" s="225" t="s">
        <v>154</v>
      </c>
      <c r="B85" s="153" t="s">
        <v>33</v>
      </c>
      <c r="C85" s="117" t="s">
        <v>24</v>
      </c>
      <c r="D85" s="117" t="s">
        <v>36</v>
      </c>
      <c r="E85" s="148" t="s">
        <v>39</v>
      </c>
      <c r="F85" s="117" t="s">
        <v>103</v>
      </c>
      <c r="G85" s="226" t="s">
        <v>16</v>
      </c>
      <c r="H85" s="101" t="s">
        <v>17</v>
      </c>
      <c r="I85" s="117">
        <v>910</v>
      </c>
      <c r="J85" s="138">
        <f>'Прил 2'!J24</f>
        <v>397.6</v>
      </c>
      <c r="K85" s="138">
        <f>'Прил 2'!K24</f>
        <v>397.6</v>
      </c>
      <c r="L85" s="138">
        <f>'Прил 2'!L24</f>
        <v>397.6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</row>
    <row r="86" spans="1:53" s="15" customFormat="1" ht="31.5" x14ac:dyDescent="0.25">
      <c r="A86" s="95" t="s">
        <v>220</v>
      </c>
      <c r="B86" s="88" t="s">
        <v>33</v>
      </c>
      <c r="C86" s="89" t="s">
        <v>24</v>
      </c>
      <c r="D86" s="89" t="s">
        <v>36</v>
      </c>
      <c r="E86" s="97" t="s">
        <v>40</v>
      </c>
      <c r="F86" s="117"/>
      <c r="G86" s="226"/>
      <c r="H86" s="101"/>
      <c r="I86" s="230"/>
      <c r="J86" s="138">
        <f>J87+J92</f>
        <v>394.70000000000005</v>
      </c>
      <c r="K86" s="138">
        <f t="shared" ref="K86:L86" si="25">K87+K92</f>
        <v>113.6</v>
      </c>
      <c r="L86" s="138">
        <f t="shared" si="25"/>
        <v>116.5</v>
      </c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F86" s="229"/>
      <c r="AG86" s="229"/>
      <c r="AH86" s="229"/>
      <c r="AI86" s="229"/>
      <c r="AJ86" s="229"/>
      <c r="AK86" s="229"/>
      <c r="AL86" s="229"/>
      <c r="AM86" s="229"/>
      <c r="AN86" s="229"/>
      <c r="AO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</row>
    <row r="87" spans="1:53" ht="47.25" x14ac:dyDescent="0.25">
      <c r="A87" s="95" t="s">
        <v>97</v>
      </c>
      <c r="B87" s="88" t="s">
        <v>33</v>
      </c>
      <c r="C87" s="89" t="s">
        <v>24</v>
      </c>
      <c r="D87" s="89" t="s">
        <v>36</v>
      </c>
      <c r="E87" s="97" t="s">
        <v>40</v>
      </c>
      <c r="F87" s="89" t="s">
        <v>98</v>
      </c>
      <c r="G87" s="91"/>
      <c r="H87" s="6"/>
      <c r="I87" s="92"/>
      <c r="J87" s="41">
        <f>J88</f>
        <v>342.70000000000005</v>
      </c>
      <c r="K87" s="41">
        <f t="shared" ref="K87:L90" si="26">K88</f>
        <v>63.6</v>
      </c>
      <c r="L87" s="41">
        <f t="shared" si="26"/>
        <v>66.5</v>
      </c>
    </row>
    <row r="88" spans="1:53" ht="15.75" x14ac:dyDescent="0.25">
      <c r="A88" s="95" t="s">
        <v>41</v>
      </c>
      <c r="B88" s="88" t="s">
        <v>33</v>
      </c>
      <c r="C88" s="89" t="s">
        <v>24</v>
      </c>
      <c r="D88" s="89" t="s">
        <v>36</v>
      </c>
      <c r="E88" s="97" t="s">
        <v>40</v>
      </c>
      <c r="F88" s="89" t="s">
        <v>99</v>
      </c>
      <c r="G88" s="91"/>
      <c r="H88" s="6"/>
      <c r="I88" s="92"/>
      <c r="J88" s="41">
        <f>J89</f>
        <v>342.70000000000005</v>
      </c>
      <c r="K88" s="41">
        <f t="shared" si="26"/>
        <v>63.6</v>
      </c>
      <c r="L88" s="41">
        <f t="shared" si="26"/>
        <v>66.5</v>
      </c>
    </row>
    <row r="89" spans="1:53" ht="15.75" x14ac:dyDescent="0.25">
      <c r="A89" s="100" t="s">
        <v>15</v>
      </c>
      <c r="B89" s="88" t="s">
        <v>33</v>
      </c>
      <c r="C89" s="89" t="s">
        <v>24</v>
      </c>
      <c r="D89" s="89" t="s">
        <v>36</v>
      </c>
      <c r="E89" s="97" t="s">
        <v>40</v>
      </c>
      <c r="F89" s="89" t="s">
        <v>99</v>
      </c>
      <c r="G89" s="91" t="s">
        <v>16</v>
      </c>
      <c r="H89" s="6"/>
      <c r="I89" s="92"/>
      <c r="J89" s="41">
        <f>J90</f>
        <v>342.70000000000005</v>
      </c>
      <c r="K89" s="41">
        <f t="shared" si="26"/>
        <v>63.6</v>
      </c>
      <c r="L89" s="41">
        <f t="shared" si="26"/>
        <v>66.5</v>
      </c>
    </row>
    <row r="90" spans="1:53" ht="63" x14ac:dyDescent="0.25">
      <c r="A90" s="100" t="s">
        <v>64</v>
      </c>
      <c r="B90" s="88" t="s">
        <v>33</v>
      </c>
      <c r="C90" s="89" t="s">
        <v>24</v>
      </c>
      <c r="D90" s="89" t="s">
        <v>36</v>
      </c>
      <c r="E90" s="97" t="s">
        <v>40</v>
      </c>
      <c r="F90" s="89" t="s">
        <v>99</v>
      </c>
      <c r="G90" s="91" t="s">
        <v>16</v>
      </c>
      <c r="H90" s="6" t="s">
        <v>17</v>
      </c>
      <c r="I90" s="92"/>
      <c r="J90" s="41">
        <f>J91</f>
        <v>342.70000000000005</v>
      </c>
      <c r="K90" s="41">
        <f t="shared" si="26"/>
        <v>63.6</v>
      </c>
      <c r="L90" s="41">
        <f t="shared" si="26"/>
        <v>66.5</v>
      </c>
    </row>
    <row r="91" spans="1:53" s="15" customFormat="1" ht="47.25" x14ac:dyDescent="0.25">
      <c r="A91" s="225" t="s">
        <v>154</v>
      </c>
      <c r="B91" s="153" t="s">
        <v>33</v>
      </c>
      <c r="C91" s="117" t="s">
        <v>24</v>
      </c>
      <c r="D91" s="117" t="s">
        <v>36</v>
      </c>
      <c r="E91" s="148" t="s">
        <v>40</v>
      </c>
      <c r="F91" s="117" t="s">
        <v>99</v>
      </c>
      <c r="G91" s="226" t="s">
        <v>16</v>
      </c>
      <c r="H91" s="101" t="s">
        <v>17</v>
      </c>
      <c r="I91" s="230">
        <v>910</v>
      </c>
      <c r="J91" s="138">
        <f>'Прил 2'!J27</f>
        <v>342.70000000000005</v>
      </c>
      <c r="K91" s="138">
        <f>'Прил 2'!K27</f>
        <v>63.6</v>
      </c>
      <c r="L91" s="138">
        <f>'Прил 2'!L27</f>
        <v>66.5</v>
      </c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</row>
    <row r="92" spans="1:53" ht="31.5" x14ac:dyDescent="0.25">
      <c r="A92" s="95" t="s">
        <v>96</v>
      </c>
      <c r="B92" s="88" t="s">
        <v>33</v>
      </c>
      <c r="C92" s="89" t="s">
        <v>24</v>
      </c>
      <c r="D92" s="89" t="s">
        <v>36</v>
      </c>
      <c r="E92" s="97" t="s">
        <v>40</v>
      </c>
      <c r="F92" s="89" t="s">
        <v>105</v>
      </c>
      <c r="G92" s="91"/>
      <c r="H92" s="6"/>
      <c r="I92" s="92"/>
      <c r="J92" s="41">
        <f>J97+J93</f>
        <v>52</v>
      </c>
      <c r="K92" s="41">
        <f t="shared" ref="K92:L92" si="27">K97+K93</f>
        <v>50</v>
      </c>
      <c r="L92" s="41">
        <f t="shared" si="27"/>
        <v>50</v>
      </c>
    </row>
    <row r="93" spans="1:53" ht="15.75" x14ac:dyDescent="0.25">
      <c r="A93" s="9" t="s">
        <v>231</v>
      </c>
      <c r="B93" s="220" t="s">
        <v>33</v>
      </c>
      <c r="C93" s="214" t="s">
        <v>24</v>
      </c>
      <c r="D93" s="89" t="s">
        <v>36</v>
      </c>
      <c r="E93" s="97" t="s">
        <v>40</v>
      </c>
      <c r="F93" s="89" t="s">
        <v>232</v>
      </c>
      <c r="G93" s="91"/>
      <c r="H93" s="217"/>
      <c r="I93" s="92"/>
      <c r="J93" s="41">
        <f>J94</f>
        <v>2</v>
      </c>
      <c r="K93" s="41">
        <f t="shared" ref="K93:L95" si="28">K94</f>
        <v>0</v>
      </c>
      <c r="L93" s="41">
        <f t="shared" si="28"/>
        <v>0</v>
      </c>
    </row>
    <row r="94" spans="1:53" ht="15.75" x14ac:dyDescent="0.25">
      <c r="A94" s="219" t="s">
        <v>15</v>
      </c>
      <c r="B94" s="220" t="s">
        <v>33</v>
      </c>
      <c r="C94" s="214" t="s">
        <v>24</v>
      </c>
      <c r="D94" s="89" t="s">
        <v>36</v>
      </c>
      <c r="E94" s="97" t="s">
        <v>40</v>
      </c>
      <c r="F94" s="89" t="s">
        <v>232</v>
      </c>
      <c r="G94" s="91" t="s">
        <v>16</v>
      </c>
      <c r="H94" s="217"/>
      <c r="I94" s="92"/>
      <c r="J94" s="41">
        <f>J95</f>
        <v>2</v>
      </c>
      <c r="K94" s="41">
        <f t="shared" si="28"/>
        <v>0</v>
      </c>
      <c r="L94" s="41">
        <f t="shared" si="28"/>
        <v>0</v>
      </c>
    </row>
    <row r="95" spans="1:53" ht="63" x14ac:dyDescent="0.25">
      <c r="A95" s="219" t="s">
        <v>64</v>
      </c>
      <c r="B95" s="220" t="s">
        <v>33</v>
      </c>
      <c r="C95" s="214" t="s">
        <v>24</v>
      </c>
      <c r="D95" s="89" t="s">
        <v>36</v>
      </c>
      <c r="E95" s="97" t="s">
        <v>40</v>
      </c>
      <c r="F95" s="89" t="s">
        <v>232</v>
      </c>
      <c r="G95" s="91" t="s">
        <v>16</v>
      </c>
      <c r="H95" s="217" t="s">
        <v>17</v>
      </c>
      <c r="I95" s="92"/>
      <c r="J95" s="41">
        <f>J96</f>
        <v>2</v>
      </c>
      <c r="K95" s="41">
        <f t="shared" si="28"/>
        <v>0</v>
      </c>
      <c r="L95" s="41">
        <f t="shared" si="28"/>
        <v>0</v>
      </c>
    </row>
    <row r="96" spans="1:53" ht="47.25" x14ac:dyDescent="0.25">
      <c r="A96" s="225" t="s">
        <v>154</v>
      </c>
      <c r="B96" s="101" t="s">
        <v>33</v>
      </c>
      <c r="C96" s="117" t="s">
        <v>24</v>
      </c>
      <c r="D96" s="117" t="s">
        <v>36</v>
      </c>
      <c r="E96" s="117" t="s">
        <v>40</v>
      </c>
      <c r="F96" s="117" t="s">
        <v>232</v>
      </c>
      <c r="G96" s="101" t="s">
        <v>16</v>
      </c>
      <c r="H96" s="101" t="s">
        <v>17</v>
      </c>
      <c r="I96" s="230" t="s">
        <v>164</v>
      </c>
      <c r="J96" s="138">
        <f>'Прил 2'!J29</f>
        <v>2</v>
      </c>
      <c r="K96" s="138">
        <f>'Прил 2'!K29</f>
        <v>0</v>
      </c>
      <c r="L96" s="138">
        <f>'Прил 2'!L29</f>
        <v>0</v>
      </c>
    </row>
    <row r="97" spans="1:53" ht="47.25" x14ac:dyDescent="0.25">
      <c r="A97" s="95" t="s">
        <v>97</v>
      </c>
      <c r="B97" s="88" t="s">
        <v>33</v>
      </c>
      <c r="C97" s="89" t="s">
        <v>24</v>
      </c>
      <c r="D97" s="89" t="s">
        <v>36</v>
      </c>
      <c r="E97" s="97" t="s">
        <v>40</v>
      </c>
      <c r="F97" s="89" t="s">
        <v>107</v>
      </c>
      <c r="G97" s="91"/>
      <c r="H97" s="6"/>
      <c r="I97" s="92"/>
      <c r="J97" s="41">
        <f>J98</f>
        <v>50</v>
      </c>
      <c r="K97" s="41">
        <f t="shared" ref="K97:L99" si="29">K98</f>
        <v>50</v>
      </c>
      <c r="L97" s="41">
        <f t="shared" ref="L97" si="30">L98</f>
        <v>50</v>
      </c>
    </row>
    <row r="98" spans="1:53" ht="15.75" x14ac:dyDescent="0.25">
      <c r="A98" s="100" t="s">
        <v>15</v>
      </c>
      <c r="B98" s="88" t="s">
        <v>33</v>
      </c>
      <c r="C98" s="89" t="s">
        <v>24</v>
      </c>
      <c r="D98" s="89" t="s">
        <v>36</v>
      </c>
      <c r="E98" s="97" t="s">
        <v>40</v>
      </c>
      <c r="F98" s="89" t="s">
        <v>107</v>
      </c>
      <c r="G98" s="91" t="s">
        <v>16</v>
      </c>
      <c r="H98" s="6"/>
      <c r="I98" s="92"/>
      <c r="J98" s="41">
        <f>J99</f>
        <v>50</v>
      </c>
      <c r="K98" s="41">
        <f t="shared" si="29"/>
        <v>50</v>
      </c>
      <c r="L98" s="126">
        <f t="shared" si="29"/>
        <v>50</v>
      </c>
    </row>
    <row r="99" spans="1:53" ht="69.75" customHeight="1" x14ac:dyDescent="0.25">
      <c r="A99" s="100" t="s">
        <v>64</v>
      </c>
      <c r="B99" s="88" t="s">
        <v>33</v>
      </c>
      <c r="C99" s="89" t="s">
        <v>24</v>
      </c>
      <c r="D99" s="89" t="s">
        <v>36</v>
      </c>
      <c r="E99" s="97" t="s">
        <v>40</v>
      </c>
      <c r="F99" s="89" t="s">
        <v>107</v>
      </c>
      <c r="G99" s="91" t="s">
        <v>16</v>
      </c>
      <c r="H99" s="6" t="s">
        <v>17</v>
      </c>
      <c r="I99" s="92"/>
      <c r="J99" s="41">
        <f>J100</f>
        <v>50</v>
      </c>
      <c r="K99" s="41">
        <f t="shared" si="29"/>
        <v>50</v>
      </c>
      <c r="L99" s="126">
        <f t="shared" si="29"/>
        <v>50</v>
      </c>
    </row>
    <row r="100" spans="1:53" s="15" customFormat="1" ht="46.5" customHeight="1" x14ac:dyDescent="0.25">
      <c r="A100" s="225" t="s">
        <v>154</v>
      </c>
      <c r="B100" s="153" t="s">
        <v>33</v>
      </c>
      <c r="C100" s="117" t="s">
        <v>24</v>
      </c>
      <c r="D100" s="117" t="s">
        <v>36</v>
      </c>
      <c r="E100" s="148" t="s">
        <v>40</v>
      </c>
      <c r="F100" s="117" t="s">
        <v>107</v>
      </c>
      <c r="G100" s="226" t="s">
        <v>16</v>
      </c>
      <c r="H100" s="101" t="s">
        <v>17</v>
      </c>
      <c r="I100" s="230">
        <v>910</v>
      </c>
      <c r="J100" s="138">
        <f>'Прил 2'!J30</f>
        <v>50</v>
      </c>
      <c r="K100" s="138">
        <f>'Прил 2'!K28</f>
        <v>50</v>
      </c>
      <c r="L100" s="138">
        <f>'Прил 2'!L28</f>
        <v>50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ht="68.25" customHeight="1" x14ac:dyDescent="0.25">
      <c r="A101" s="7" t="s">
        <v>195</v>
      </c>
      <c r="B101" s="220" t="s">
        <v>33</v>
      </c>
      <c r="C101" s="214" t="s">
        <v>24</v>
      </c>
      <c r="D101" s="89" t="s">
        <v>36</v>
      </c>
      <c r="E101" s="97" t="s">
        <v>196</v>
      </c>
      <c r="F101" s="89"/>
      <c r="G101" s="91"/>
      <c r="H101" s="6"/>
      <c r="I101" s="92"/>
      <c r="J101" s="41">
        <f>J102</f>
        <v>492.62599999999998</v>
      </c>
      <c r="K101" s="41">
        <f t="shared" ref="K101:L105" si="31">K102</f>
        <v>0</v>
      </c>
      <c r="L101" s="41">
        <f t="shared" si="31"/>
        <v>0</v>
      </c>
    </row>
    <row r="102" spans="1:53" ht="87.75" customHeight="1" x14ac:dyDescent="0.25">
      <c r="A102" s="216" t="s">
        <v>100</v>
      </c>
      <c r="B102" s="220" t="s">
        <v>33</v>
      </c>
      <c r="C102" s="214" t="s">
        <v>24</v>
      </c>
      <c r="D102" s="89" t="s">
        <v>36</v>
      </c>
      <c r="E102" s="97" t="s">
        <v>196</v>
      </c>
      <c r="F102" s="89" t="s">
        <v>102</v>
      </c>
      <c r="G102" s="91"/>
      <c r="H102" s="6"/>
      <c r="I102" s="92"/>
      <c r="J102" s="41">
        <f>J103</f>
        <v>492.62599999999998</v>
      </c>
      <c r="K102" s="41">
        <f t="shared" si="31"/>
        <v>0</v>
      </c>
      <c r="L102" s="41">
        <f t="shared" si="31"/>
        <v>0</v>
      </c>
    </row>
    <row r="103" spans="1:53" ht="39.75" customHeight="1" x14ac:dyDescent="0.25">
      <c r="A103" s="216" t="s">
        <v>101</v>
      </c>
      <c r="B103" s="220" t="s">
        <v>33</v>
      </c>
      <c r="C103" s="214" t="s">
        <v>24</v>
      </c>
      <c r="D103" s="89" t="s">
        <v>36</v>
      </c>
      <c r="E103" s="97" t="s">
        <v>196</v>
      </c>
      <c r="F103" s="89" t="s">
        <v>103</v>
      </c>
      <c r="G103" s="91"/>
      <c r="H103" s="6"/>
      <c r="I103" s="92"/>
      <c r="J103" s="41">
        <f>J104</f>
        <v>492.62599999999998</v>
      </c>
      <c r="K103" s="41">
        <f t="shared" si="31"/>
        <v>0</v>
      </c>
      <c r="L103" s="41">
        <f t="shared" si="31"/>
        <v>0</v>
      </c>
    </row>
    <row r="104" spans="1:53" ht="24" customHeight="1" x14ac:dyDescent="0.25">
      <c r="A104" s="219" t="s">
        <v>15</v>
      </c>
      <c r="B104" s="220" t="s">
        <v>33</v>
      </c>
      <c r="C104" s="214" t="s">
        <v>24</v>
      </c>
      <c r="D104" s="89" t="s">
        <v>36</v>
      </c>
      <c r="E104" s="97" t="s">
        <v>196</v>
      </c>
      <c r="F104" s="89" t="s">
        <v>103</v>
      </c>
      <c r="G104" s="91" t="s">
        <v>16</v>
      </c>
      <c r="H104" s="6"/>
      <c r="I104" s="92"/>
      <c r="J104" s="41">
        <f>J105</f>
        <v>492.62599999999998</v>
      </c>
      <c r="K104" s="41">
        <f t="shared" si="31"/>
        <v>0</v>
      </c>
      <c r="L104" s="41">
        <f t="shared" si="31"/>
        <v>0</v>
      </c>
    </row>
    <row r="105" spans="1:53" ht="63.75" customHeight="1" x14ac:dyDescent="0.25">
      <c r="A105" s="219" t="s">
        <v>64</v>
      </c>
      <c r="B105" s="220" t="s">
        <v>33</v>
      </c>
      <c r="C105" s="214" t="s">
        <v>24</v>
      </c>
      <c r="D105" s="89" t="s">
        <v>36</v>
      </c>
      <c r="E105" s="97" t="s">
        <v>196</v>
      </c>
      <c r="F105" s="89" t="s">
        <v>103</v>
      </c>
      <c r="G105" s="91" t="s">
        <v>16</v>
      </c>
      <c r="H105" s="6" t="s">
        <v>17</v>
      </c>
      <c r="I105" s="92"/>
      <c r="J105" s="41">
        <f>J106</f>
        <v>492.62599999999998</v>
      </c>
      <c r="K105" s="41">
        <f t="shared" si="31"/>
        <v>0</v>
      </c>
      <c r="L105" s="41">
        <f t="shared" si="31"/>
        <v>0</v>
      </c>
    </row>
    <row r="106" spans="1:53" s="15" customFormat="1" ht="60" customHeight="1" x14ac:dyDescent="0.25">
      <c r="A106" s="225" t="s">
        <v>154</v>
      </c>
      <c r="B106" s="153" t="s">
        <v>33</v>
      </c>
      <c r="C106" s="117" t="s">
        <v>24</v>
      </c>
      <c r="D106" s="117" t="s">
        <v>36</v>
      </c>
      <c r="E106" s="148" t="s">
        <v>196</v>
      </c>
      <c r="F106" s="117" t="s">
        <v>103</v>
      </c>
      <c r="G106" s="226" t="s">
        <v>16</v>
      </c>
      <c r="H106" s="101" t="s">
        <v>17</v>
      </c>
      <c r="I106" s="230">
        <v>910</v>
      </c>
      <c r="J106" s="138">
        <f>'Прил 2'!J33</f>
        <v>492.62599999999998</v>
      </c>
      <c r="K106" s="138">
        <f>'Прил 2'!K33</f>
        <v>0</v>
      </c>
      <c r="L106" s="138">
        <f>'Прил 2'!L33</f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ht="63" x14ac:dyDescent="0.25">
      <c r="A107" s="96" t="s">
        <v>158</v>
      </c>
      <c r="B107" s="123">
        <v>89</v>
      </c>
      <c r="C107" s="122"/>
      <c r="D107" s="89"/>
      <c r="E107" s="97"/>
      <c r="F107" s="89"/>
      <c r="G107" s="92"/>
      <c r="H107" s="89"/>
      <c r="I107" s="92"/>
      <c r="J107" s="41">
        <f>J108</f>
        <v>652.74900000000002</v>
      </c>
      <c r="K107" s="41">
        <f t="shared" ref="K107:L107" si="32">K108</f>
        <v>376.62447000000003</v>
      </c>
      <c r="L107" s="41">
        <f t="shared" si="32"/>
        <v>398.52936</v>
      </c>
    </row>
    <row r="108" spans="1:53" ht="70.900000000000006" customHeight="1" x14ac:dyDescent="0.25">
      <c r="A108" s="96" t="s">
        <v>159</v>
      </c>
      <c r="B108" s="123">
        <v>89</v>
      </c>
      <c r="C108" s="122" t="s">
        <v>23</v>
      </c>
      <c r="D108" s="89"/>
      <c r="E108" s="97"/>
      <c r="F108" s="89"/>
      <c r="G108" s="92"/>
      <c r="H108" s="89"/>
      <c r="I108" s="92"/>
      <c r="J108" s="41">
        <f>J114+J120+J126+J168+J179+J144+J150+J173+J151+J127+J157+J138</f>
        <v>652.74900000000002</v>
      </c>
      <c r="K108" s="41">
        <f>K114+K120+K126+K168+K179+K144+K150+K173+K151+K127+K157</f>
        <v>376.62447000000003</v>
      </c>
      <c r="L108" s="41">
        <f>L114+L120+L126+L168+L179+L144+L150+L173+L151+L127+L157</f>
        <v>398.52936</v>
      </c>
    </row>
    <row r="109" spans="1:53" ht="15.75" x14ac:dyDescent="0.25">
      <c r="A109" s="100" t="s">
        <v>58</v>
      </c>
      <c r="B109" s="125">
        <v>89</v>
      </c>
      <c r="C109" s="89">
        <v>1</v>
      </c>
      <c r="D109" s="89" t="s">
        <v>36</v>
      </c>
      <c r="E109" s="97" t="s">
        <v>59</v>
      </c>
      <c r="F109" s="89"/>
      <c r="G109" s="92"/>
      <c r="H109" s="89"/>
      <c r="I109" s="89"/>
      <c r="J109" s="41">
        <f>J112</f>
        <v>101.8</v>
      </c>
      <c r="K109" s="41">
        <f>K112</f>
        <v>56.199999999999996</v>
      </c>
      <c r="L109" s="126">
        <f>L112</f>
        <v>25.099999999999994</v>
      </c>
    </row>
    <row r="110" spans="1:53" ht="31.5" x14ac:dyDescent="0.25">
      <c r="A110" s="96" t="s">
        <v>92</v>
      </c>
      <c r="B110" s="125">
        <v>89</v>
      </c>
      <c r="C110" s="89">
        <v>1</v>
      </c>
      <c r="D110" s="89" t="s">
        <v>36</v>
      </c>
      <c r="E110" s="97" t="s">
        <v>59</v>
      </c>
      <c r="F110" s="89" t="s">
        <v>94</v>
      </c>
      <c r="G110" s="92"/>
      <c r="H110" s="89"/>
      <c r="I110" s="89"/>
      <c r="J110" s="41">
        <f>J111</f>
        <v>101.8</v>
      </c>
      <c r="K110" s="41">
        <f t="shared" ref="K110:L110" si="33">K111</f>
        <v>56.199999999999996</v>
      </c>
      <c r="L110" s="41">
        <f t="shared" si="33"/>
        <v>25.099999999999994</v>
      </c>
    </row>
    <row r="111" spans="1:53" ht="31.5" x14ac:dyDescent="0.25">
      <c r="A111" s="96" t="s">
        <v>93</v>
      </c>
      <c r="B111" s="125">
        <v>89</v>
      </c>
      <c r="C111" s="89">
        <v>1</v>
      </c>
      <c r="D111" s="89" t="s">
        <v>36</v>
      </c>
      <c r="E111" s="97" t="s">
        <v>59</v>
      </c>
      <c r="F111" s="89" t="s">
        <v>95</v>
      </c>
      <c r="G111" s="92"/>
      <c r="H111" s="89"/>
      <c r="I111" s="89"/>
      <c r="J111" s="41">
        <f>J112</f>
        <v>101.8</v>
      </c>
      <c r="K111" s="41">
        <f t="shared" ref="K111:L111" si="34">K112</f>
        <v>56.199999999999996</v>
      </c>
      <c r="L111" s="41">
        <f t="shared" si="34"/>
        <v>25.099999999999994</v>
      </c>
    </row>
    <row r="112" spans="1:53" ht="15.75" x14ac:dyDescent="0.25">
      <c r="A112" s="100" t="s">
        <v>57</v>
      </c>
      <c r="B112" s="125">
        <v>89</v>
      </c>
      <c r="C112" s="89">
        <v>1</v>
      </c>
      <c r="D112" s="89" t="s">
        <v>36</v>
      </c>
      <c r="E112" s="97" t="s">
        <v>59</v>
      </c>
      <c r="F112" s="89" t="s">
        <v>95</v>
      </c>
      <c r="G112" s="92" t="s">
        <v>30</v>
      </c>
      <c r="H112" s="89"/>
      <c r="I112" s="89"/>
      <c r="J112" s="41">
        <f>J113</f>
        <v>101.8</v>
      </c>
      <c r="K112" s="41">
        <f t="shared" ref="K112:L113" si="35">K113</f>
        <v>56.199999999999996</v>
      </c>
      <c r="L112" s="126">
        <f t="shared" si="35"/>
        <v>25.099999999999994</v>
      </c>
    </row>
    <row r="113" spans="1:53" ht="15.75" x14ac:dyDescent="0.25">
      <c r="A113" s="100" t="s">
        <v>26</v>
      </c>
      <c r="B113" s="125">
        <v>89</v>
      </c>
      <c r="C113" s="89">
        <v>1</v>
      </c>
      <c r="D113" s="89" t="s">
        <v>36</v>
      </c>
      <c r="E113" s="97" t="s">
        <v>59</v>
      </c>
      <c r="F113" s="89" t="s">
        <v>95</v>
      </c>
      <c r="G113" s="92" t="s">
        <v>30</v>
      </c>
      <c r="H113" s="89" t="s">
        <v>16</v>
      </c>
      <c r="I113" s="89"/>
      <c r="J113" s="41">
        <f>J114</f>
        <v>101.8</v>
      </c>
      <c r="K113" s="41">
        <f t="shared" si="35"/>
        <v>56.199999999999996</v>
      </c>
      <c r="L113" s="126">
        <f t="shared" si="35"/>
        <v>25.099999999999994</v>
      </c>
    </row>
    <row r="114" spans="1:53" s="15" customFormat="1" ht="52.15" customHeight="1" x14ac:dyDescent="0.25">
      <c r="A114" s="225" t="s">
        <v>154</v>
      </c>
      <c r="B114" s="151">
        <v>89</v>
      </c>
      <c r="C114" s="117">
        <v>1</v>
      </c>
      <c r="D114" s="117" t="s">
        <v>36</v>
      </c>
      <c r="E114" s="148" t="s">
        <v>59</v>
      </c>
      <c r="F114" s="117" t="s">
        <v>95</v>
      </c>
      <c r="G114" s="230" t="s">
        <v>30</v>
      </c>
      <c r="H114" s="117" t="s">
        <v>16</v>
      </c>
      <c r="I114" s="117">
        <v>910</v>
      </c>
      <c r="J114" s="138">
        <f>'Прил 2'!J126</f>
        <v>101.8</v>
      </c>
      <c r="K114" s="138">
        <f>'Прил 2'!K126</f>
        <v>56.199999999999996</v>
      </c>
      <c r="L114" s="138">
        <f>'Прил 2'!L126</f>
        <v>25.099999999999994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52.9" customHeight="1" x14ac:dyDescent="0.25">
      <c r="A115" s="95" t="s">
        <v>160</v>
      </c>
      <c r="B115" s="88">
        <v>89</v>
      </c>
      <c r="C115" s="89" t="s">
        <v>23</v>
      </c>
      <c r="D115" s="89" t="s">
        <v>36</v>
      </c>
      <c r="E115" s="97" t="s">
        <v>45</v>
      </c>
      <c r="F115" s="89"/>
      <c r="G115" s="92"/>
      <c r="H115" s="89"/>
      <c r="I115" s="92"/>
      <c r="J115" s="41">
        <f>J118</f>
        <v>5</v>
      </c>
      <c r="K115" s="41">
        <f>K118</f>
        <v>5</v>
      </c>
      <c r="L115" s="126">
        <f>L118</f>
        <v>5</v>
      </c>
    </row>
    <row r="116" spans="1:53" s="33" customFormat="1" ht="21.6" customHeight="1" x14ac:dyDescent="0.25">
      <c r="A116" s="93" t="s">
        <v>104</v>
      </c>
      <c r="B116" s="88" t="s">
        <v>47</v>
      </c>
      <c r="C116" s="89" t="s">
        <v>23</v>
      </c>
      <c r="D116" s="89" t="s">
        <v>36</v>
      </c>
      <c r="E116" s="97" t="s">
        <v>45</v>
      </c>
      <c r="F116" s="89" t="s">
        <v>105</v>
      </c>
      <c r="G116" s="92"/>
      <c r="H116" s="89"/>
      <c r="I116" s="92"/>
      <c r="J116" s="41">
        <f>J117</f>
        <v>5</v>
      </c>
      <c r="K116" s="41">
        <f t="shared" ref="K116:L116" si="36">K117</f>
        <v>5</v>
      </c>
      <c r="L116" s="41">
        <f t="shared" si="36"/>
        <v>5</v>
      </c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</row>
    <row r="117" spans="1:53" s="33" customFormat="1" ht="22.15" customHeight="1" x14ac:dyDescent="0.25">
      <c r="A117" s="95" t="s">
        <v>46</v>
      </c>
      <c r="B117" s="88" t="s">
        <v>47</v>
      </c>
      <c r="C117" s="89" t="s">
        <v>23</v>
      </c>
      <c r="D117" s="89" t="s">
        <v>36</v>
      </c>
      <c r="E117" s="97" t="s">
        <v>45</v>
      </c>
      <c r="F117" s="89" t="s">
        <v>48</v>
      </c>
      <c r="G117" s="92"/>
      <c r="H117" s="89"/>
      <c r="I117" s="92"/>
      <c r="J117" s="41">
        <f>J118</f>
        <v>5</v>
      </c>
      <c r="K117" s="41">
        <f t="shared" ref="K117:L117" si="37">K118</f>
        <v>5</v>
      </c>
      <c r="L117" s="41">
        <f t="shared" si="37"/>
        <v>5</v>
      </c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</row>
    <row r="118" spans="1:53" ht="15.75" x14ac:dyDescent="0.25">
      <c r="A118" s="100" t="s">
        <v>15</v>
      </c>
      <c r="B118" s="88" t="s">
        <v>47</v>
      </c>
      <c r="C118" s="89" t="s">
        <v>23</v>
      </c>
      <c r="D118" s="89" t="s">
        <v>36</v>
      </c>
      <c r="E118" s="97" t="s">
        <v>45</v>
      </c>
      <c r="F118" s="89" t="s">
        <v>48</v>
      </c>
      <c r="G118" s="92" t="s">
        <v>16</v>
      </c>
      <c r="H118" s="89"/>
      <c r="I118" s="92"/>
      <c r="J118" s="41">
        <f>J119</f>
        <v>5</v>
      </c>
      <c r="K118" s="41">
        <f t="shared" ref="K118:L119" si="38">K119</f>
        <v>5</v>
      </c>
      <c r="L118" s="126">
        <f t="shared" si="38"/>
        <v>5</v>
      </c>
    </row>
    <row r="119" spans="1:53" ht="15.75" x14ac:dyDescent="0.25">
      <c r="A119" s="100" t="s">
        <v>65</v>
      </c>
      <c r="B119" s="88" t="s">
        <v>47</v>
      </c>
      <c r="C119" s="89" t="s">
        <v>23</v>
      </c>
      <c r="D119" s="89" t="s">
        <v>36</v>
      </c>
      <c r="E119" s="97" t="s">
        <v>45</v>
      </c>
      <c r="F119" s="89" t="s">
        <v>48</v>
      </c>
      <c r="G119" s="92" t="s">
        <v>16</v>
      </c>
      <c r="H119" s="89" t="s">
        <v>44</v>
      </c>
      <c r="I119" s="89"/>
      <c r="J119" s="41">
        <f>J120</f>
        <v>5</v>
      </c>
      <c r="K119" s="41">
        <f t="shared" si="38"/>
        <v>5</v>
      </c>
      <c r="L119" s="126">
        <f t="shared" si="38"/>
        <v>5</v>
      </c>
    </row>
    <row r="120" spans="1:53" s="15" customFormat="1" ht="47.25" x14ac:dyDescent="0.25">
      <c r="A120" s="225" t="s">
        <v>154</v>
      </c>
      <c r="B120" s="231">
        <v>89</v>
      </c>
      <c r="C120" s="232" t="s">
        <v>23</v>
      </c>
      <c r="D120" s="117" t="s">
        <v>36</v>
      </c>
      <c r="E120" s="148" t="s">
        <v>45</v>
      </c>
      <c r="F120" s="117" t="s">
        <v>48</v>
      </c>
      <c r="G120" s="230" t="s">
        <v>16</v>
      </c>
      <c r="H120" s="117" t="s">
        <v>44</v>
      </c>
      <c r="I120" s="233">
        <v>910</v>
      </c>
      <c r="J120" s="138">
        <f>'Прил 2'!J44</f>
        <v>5</v>
      </c>
      <c r="K120" s="138">
        <f>'Прил 2'!K44</f>
        <v>5</v>
      </c>
      <c r="L120" s="138">
        <f>'Прил 2'!L44</f>
        <v>5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15.75" x14ac:dyDescent="0.25">
      <c r="A121" s="100" t="s">
        <v>61</v>
      </c>
      <c r="B121" s="125">
        <v>89</v>
      </c>
      <c r="C121" s="89">
        <v>1</v>
      </c>
      <c r="D121" s="89" t="s">
        <v>36</v>
      </c>
      <c r="E121" s="97">
        <v>41240</v>
      </c>
      <c r="F121" s="89"/>
      <c r="G121" s="92"/>
      <c r="H121" s="89"/>
      <c r="I121" s="89"/>
      <c r="J121" s="41">
        <f>J124</f>
        <v>1</v>
      </c>
      <c r="K121" s="41">
        <f>K124</f>
        <v>1</v>
      </c>
      <c r="L121" s="126">
        <f>L124</f>
        <v>1</v>
      </c>
    </row>
    <row r="122" spans="1:53" ht="31.5" x14ac:dyDescent="0.25">
      <c r="A122" s="95" t="s">
        <v>89</v>
      </c>
      <c r="B122" s="125">
        <v>89</v>
      </c>
      <c r="C122" s="89">
        <v>1</v>
      </c>
      <c r="D122" s="89" t="s">
        <v>36</v>
      </c>
      <c r="E122" s="97" t="s">
        <v>66</v>
      </c>
      <c r="F122" s="89" t="s">
        <v>90</v>
      </c>
      <c r="G122" s="92"/>
      <c r="H122" s="89"/>
      <c r="I122" s="89"/>
      <c r="J122" s="41">
        <f>J123</f>
        <v>1</v>
      </c>
      <c r="K122" s="41">
        <f t="shared" ref="K122:L122" si="39">K123</f>
        <v>1</v>
      </c>
      <c r="L122" s="41">
        <f t="shared" si="39"/>
        <v>1</v>
      </c>
    </row>
    <row r="123" spans="1:53" ht="15.75" x14ac:dyDescent="0.25">
      <c r="A123" s="93" t="s">
        <v>62</v>
      </c>
      <c r="B123" s="125">
        <v>89</v>
      </c>
      <c r="C123" s="89">
        <v>1</v>
      </c>
      <c r="D123" s="89" t="s">
        <v>36</v>
      </c>
      <c r="E123" s="97" t="s">
        <v>66</v>
      </c>
      <c r="F123" s="89" t="s">
        <v>153</v>
      </c>
      <c r="G123" s="92"/>
      <c r="H123" s="89"/>
      <c r="I123" s="89"/>
      <c r="J123" s="41">
        <f>J124</f>
        <v>1</v>
      </c>
      <c r="K123" s="41">
        <f t="shared" ref="K123:L123" si="40">K124</f>
        <v>1</v>
      </c>
      <c r="L123" s="41">
        <f t="shared" si="40"/>
        <v>1</v>
      </c>
    </row>
    <row r="124" spans="1:53" ht="31.5" x14ac:dyDescent="0.25">
      <c r="A124" s="100" t="s">
        <v>18</v>
      </c>
      <c r="B124" s="125">
        <v>89</v>
      </c>
      <c r="C124" s="89">
        <v>1</v>
      </c>
      <c r="D124" s="89" t="s">
        <v>36</v>
      </c>
      <c r="E124" s="97" t="s">
        <v>66</v>
      </c>
      <c r="F124" s="89" t="s">
        <v>153</v>
      </c>
      <c r="G124" s="92" t="s">
        <v>31</v>
      </c>
      <c r="H124" s="89"/>
      <c r="I124" s="89"/>
      <c r="J124" s="41">
        <f>J125</f>
        <v>1</v>
      </c>
      <c r="K124" s="41">
        <f t="shared" ref="K124:L125" si="41">K125</f>
        <v>1</v>
      </c>
      <c r="L124" s="126">
        <f t="shared" si="41"/>
        <v>1</v>
      </c>
    </row>
    <row r="125" spans="1:53" ht="31.5" x14ac:dyDescent="0.25">
      <c r="A125" s="100" t="s">
        <v>60</v>
      </c>
      <c r="B125" s="125">
        <v>89</v>
      </c>
      <c r="C125" s="89">
        <v>1</v>
      </c>
      <c r="D125" s="89" t="s">
        <v>36</v>
      </c>
      <c r="E125" s="97" t="s">
        <v>66</v>
      </c>
      <c r="F125" s="89" t="s">
        <v>153</v>
      </c>
      <c r="G125" s="92" t="s">
        <v>31</v>
      </c>
      <c r="H125" s="89" t="s">
        <v>16</v>
      </c>
      <c r="I125" s="89"/>
      <c r="J125" s="41">
        <f>J126</f>
        <v>1</v>
      </c>
      <c r="K125" s="41">
        <f t="shared" si="41"/>
        <v>1</v>
      </c>
      <c r="L125" s="126">
        <f t="shared" si="41"/>
        <v>1</v>
      </c>
    </row>
    <row r="126" spans="1:53" s="15" customFormat="1" ht="47.25" x14ac:dyDescent="0.25">
      <c r="A126" s="225" t="s">
        <v>154</v>
      </c>
      <c r="B126" s="230">
        <v>89</v>
      </c>
      <c r="C126" s="117">
        <v>1</v>
      </c>
      <c r="D126" s="117" t="s">
        <v>36</v>
      </c>
      <c r="E126" s="148" t="s">
        <v>66</v>
      </c>
      <c r="F126" s="117" t="s">
        <v>153</v>
      </c>
      <c r="G126" s="230" t="s">
        <v>31</v>
      </c>
      <c r="H126" s="117" t="s">
        <v>16</v>
      </c>
      <c r="I126" s="117">
        <v>910</v>
      </c>
      <c r="J126" s="138">
        <f>'Прил 2'!J133</f>
        <v>1</v>
      </c>
      <c r="K126" s="138">
        <f>'Прил 2'!K133</f>
        <v>1</v>
      </c>
      <c r="L126" s="138">
        <f>'Прил 2'!L133</f>
        <v>1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15.75" x14ac:dyDescent="0.25">
      <c r="A127" s="93" t="s">
        <v>197</v>
      </c>
      <c r="B127" s="6">
        <v>89</v>
      </c>
      <c r="C127" s="89" t="s">
        <v>23</v>
      </c>
      <c r="D127" s="89" t="s">
        <v>36</v>
      </c>
      <c r="E127" s="89" t="s">
        <v>166</v>
      </c>
      <c r="F127" s="89"/>
      <c r="G127" s="89"/>
      <c r="H127" s="89"/>
      <c r="I127" s="89"/>
      <c r="J127" s="41">
        <f t="shared" ref="J127:L131" si="42">J128</f>
        <v>0</v>
      </c>
      <c r="K127" s="41">
        <f t="shared" si="42"/>
        <v>29.6</v>
      </c>
      <c r="L127" s="41">
        <f t="shared" si="42"/>
        <v>60.7</v>
      </c>
    </row>
    <row r="128" spans="1:53" ht="15.75" x14ac:dyDescent="0.25">
      <c r="A128" s="93" t="s">
        <v>104</v>
      </c>
      <c r="B128" s="196">
        <v>89</v>
      </c>
      <c r="C128" s="89" t="s">
        <v>23</v>
      </c>
      <c r="D128" s="89" t="s">
        <v>36</v>
      </c>
      <c r="E128" s="89" t="s">
        <v>166</v>
      </c>
      <c r="F128" s="89" t="s">
        <v>105</v>
      </c>
      <c r="G128" s="89"/>
      <c r="H128" s="89"/>
      <c r="I128" s="89"/>
      <c r="J128" s="41">
        <f t="shared" si="42"/>
        <v>0</v>
      </c>
      <c r="K128" s="41">
        <f t="shared" si="42"/>
        <v>29.6</v>
      </c>
      <c r="L128" s="41">
        <f t="shared" si="42"/>
        <v>60.7</v>
      </c>
    </row>
    <row r="129" spans="1:53" ht="15.75" x14ac:dyDescent="0.25">
      <c r="A129" s="93" t="s">
        <v>46</v>
      </c>
      <c r="B129" s="196">
        <v>89</v>
      </c>
      <c r="C129" s="89" t="s">
        <v>23</v>
      </c>
      <c r="D129" s="89" t="s">
        <v>36</v>
      </c>
      <c r="E129" s="89" t="s">
        <v>166</v>
      </c>
      <c r="F129" s="89" t="s">
        <v>48</v>
      </c>
      <c r="G129" s="89"/>
      <c r="H129" s="89"/>
      <c r="I129" s="89"/>
      <c r="J129" s="41">
        <f t="shared" si="42"/>
        <v>0</v>
      </c>
      <c r="K129" s="41">
        <f t="shared" si="42"/>
        <v>29.6</v>
      </c>
      <c r="L129" s="41">
        <f t="shared" si="42"/>
        <v>60.7</v>
      </c>
    </row>
    <row r="130" spans="1:53" ht="15.75" x14ac:dyDescent="0.25">
      <c r="A130" s="93" t="s">
        <v>197</v>
      </c>
      <c r="B130" s="196">
        <v>89</v>
      </c>
      <c r="C130" s="89" t="s">
        <v>23</v>
      </c>
      <c r="D130" s="89" t="s">
        <v>36</v>
      </c>
      <c r="E130" s="89" t="s">
        <v>166</v>
      </c>
      <c r="F130" s="89" t="s">
        <v>48</v>
      </c>
      <c r="G130" s="89" t="s">
        <v>165</v>
      </c>
      <c r="H130" s="89"/>
      <c r="I130" s="89"/>
      <c r="J130" s="41">
        <f t="shared" si="42"/>
        <v>0</v>
      </c>
      <c r="K130" s="41">
        <f t="shared" si="42"/>
        <v>29.6</v>
      </c>
      <c r="L130" s="41">
        <f t="shared" si="42"/>
        <v>60.7</v>
      </c>
    </row>
    <row r="131" spans="1:53" ht="15.75" x14ac:dyDescent="0.25">
      <c r="A131" s="93" t="s">
        <v>197</v>
      </c>
      <c r="B131" s="196">
        <v>89</v>
      </c>
      <c r="C131" s="89" t="s">
        <v>23</v>
      </c>
      <c r="D131" s="89" t="s">
        <v>36</v>
      </c>
      <c r="E131" s="89" t="s">
        <v>166</v>
      </c>
      <c r="F131" s="89" t="s">
        <v>48</v>
      </c>
      <c r="G131" s="89" t="s">
        <v>165</v>
      </c>
      <c r="H131" s="89" t="s">
        <v>165</v>
      </c>
      <c r="I131" s="89"/>
      <c r="J131" s="41">
        <f t="shared" si="42"/>
        <v>0</v>
      </c>
      <c r="K131" s="41">
        <f t="shared" si="42"/>
        <v>29.6</v>
      </c>
      <c r="L131" s="41">
        <f t="shared" si="42"/>
        <v>60.7</v>
      </c>
    </row>
    <row r="132" spans="1:53" s="15" customFormat="1" ht="47.25" x14ac:dyDescent="0.25">
      <c r="A132" s="225" t="s">
        <v>154</v>
      </c>
      <c r="B132" s="221">
        <v>89</v>
      </c>
      <c r="C132" s="117" t="s">
        <v>23</v>
      </c>
      <c r="D132" s="117" t="s">
        <v>36</v>
      </c>
      <c r="E132" s="117" t="s">
        <v>166</v>
      </c>
      <c r="F132" s="117" t="s">
        <v>48</v>
      </c>
      <c r="G132" s="117" t="s">
        <v>165</v>
      </c>
      <c r="H132" s="117" t="s">
        <v>165</v>
      </c>
      <c r="I132" s="117" t="s">
        <v>164</v>
      </c>
      <c r="J132" s="138">
        <f>'Прил 2'!J140</f>
        <v>0</v>
      </c>
      <c r="K132" s="138">
        <f>'Прил 2'!K140</f>
        <v>29.6</v>
      </c>
      <c r="L132" s="138">
        <f>'Прил 2'!L140</f>
        <v>60.7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s="15" customFormat="1" ht="24.75" customHeight="1" x14ac:dyDescent="0.25">
      <c r="A133" s="95" t="s">
        <v>235</v>
      </c>
      <c r="B133" s="133" t="s">
        <v>47</v>
      </c>
      <c r="C133" s="6" t="s">
        <v>23</v>
      </c>
      <c r="D133" s="6" t="s">
        <v>36</v>
      </c>
      <c r="E133" s="6" t="s">
        <v>236</v>
      </c>
      <c r="F133" s="6"/>
      <c r="G133" s="89"/>
      <c r="H133" s="89"/>
      <c r="I133" s="89"/>
      <c r="J133" s="41">
        <f>J134</f>
        <v>30</v>
      </c>
      <c r="K133" s="41">
        <f t="shared" ref="K133:L137" si="43">K134</f>
        <v>0</v>
      </c>
      <c r="L133" s="41">
        <f t="shared" si="43"/>
        <v>0</v>
      </c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F133" s="229"/>
      <c r="AG133" s="229"/>
      <c r="AH133" s="229"/>
      <c r="AI133" s="229"/>
      <c r="AJ133" s="229"/>
      <c r="AK133" s="229"/>
      <c r="AL133" s="229"/>
      <c r="AM133" s="229"/>
      <c r="AN133" s="229"/>
      <c r="AO133" s="229"/>
      <c r="AP133" s="229"/>
      <c r="AQ133" s="229"/>
      <c r="AR133" s="229"/>
      <c r="AS133" s="229"/>
      <c r="AT133" s="229"/>
      <c r="AU133" s="229"/>
      <c r="AV133" s="229"/>
      <c r="AW133" s="229"/>
      <c r="AX133" s="229"/>
      <c r="AY133" s="229"/>
      <c r="AZ133" s="229"/>
      <c r="BA133" s="229"/>
    </row>
    <row r="134" spans="1:53" s="15" customFormat="1" ht="31.5" x14ac:dyDescent="0.25">
      <c r="A134" s="95" t="s">
        <v>96</v>
      </c>
      <c r="B134" s="133" t="s">
        <v>47</v>
      </c>
      <c r="C134" s="6" t="s">
        <v>23</v>
      </c>
      <c r="D134" s="6" t="s">
        <v>36</v>
      </c>
      <c r="E134" s="6" t="s">
        <v>236</v>
      </c>
      <c r="F134" s="6" t="s">
        <v>98</v>
      </c>
      <c r="G134" s="89"/>
      <c r="H134" s="89"/>
      <c r="I134" s="89"/>
      <c r="J134" s="41">
        <f>J135</f>
        <v>30</v>
      </c>
      <c r="K134" s="41">
        <f t="shared" si="43"/>
        <v>0</v>
      </c>
      <c r="L134" s="41">
        <f t="shared" si="43"/>
        <v>0</v>
      </c>
      <c r="M134" s="229"/>
      <c r="N134" s="229"/>
      <c r="O134" s="229"/>
      <c r="P134" s="229"/>
      <c r="Q134" s="229"/>
      <c r="R134" s="229"/>
      <c r="S134" s="229"/>
      <c r="T134" s="229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F134" s="229"/>
      <c r="AG134" s="229"/>
      <c r="AH134" s="229"/>
      <c r="AI134" s="229"/>
      <c r="AJ134" s="229"/>
      <c r="AK134" s="229"/>
      <c r="AL134" s="229"/>
      <c r="AM134" s="229"/>
      <c r="AN134" s="229"/>
      <c r="AO134" s="229"/>
      <c r="AP134" s="229"/>
      <c r="AQ134" s="229"/>
      <c r="AR134" s="229"/>
      <c r="AS134" s="229"/>
      <c r="AT134" s="229"/>
      <c r="AU134" s="229"/>
      <c r="AV134" s="229"/>
      <c r="AW134" s="229"/>
      <c r="AX134" s="229"/>
      <c r="AY134" s="229"/>
      <c r="AZ134" s="229"/>
      <c r="BA134" s="229"/>
    </row>
    <row r="135" spans="1:53" s="15" customFormat="1" ht="36" customHeight="1" x14ac:dyDescent="0.25">
      <c r="A135" s="95" t="s">
        <v>97</v>
      </c>
      <c r="B135" s="133" t="s">
        <v>47</v>
      </c>
      <c r="C135" s="6" t="s">
        <v>23</v>
      </c>
      <c r="D135" s="6" t="s">
        <v>36</v>
      </c>
      <c r="E135" s="6" t="s">
        <v>236</v>
      </c>
      <c r="F135" s="6" t="s">
        <v>99</v>
      </c>
      <c r="G135" s="89"/>
      <c r="H135" s="89"/>
      <c r="I135" s="89"/>
      <c r="J135" s="41">
        <f>J136</f>
        <v>30</v>
      </c>
      <c r="K135" s="41">
        <f t="shared" si="43"/>
        <v>0</v>
      </c>
      <c r="L135" s="41">
        <f t="shared" si="43"/>
        <v>0</v>
      </c>
      <c r="M135" s="229"/>
      <c r="N135" s="229"/>
      <c r="O135" s="229"/>
      <c r="P135" s="229"/>
      <c r="Q135" s="229"/>
      <c r="R135" s="229"/>
      <c r="S135" s="229"/>
      <c r="T135" s="229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F135" s="229"/>
      <c r="AG135" s="229"/>
      <c r="AH135" s="229"/>
      <c r="AI135" s="229"/>
      <c r="AJ135" s="229"/>
      <c r="AK135" s="229"/>
      <c r="AL135" s="229"/>
      <c r="AM135" s="229"/>
      <c r="AN135" s="229"/>
      <c r="AO135" s="229"/>
      <c r="AP135" s="229"/>
      <c r="AQ135" s="229"/>
      <c r="AR135" s="229"/>
      <c r="AS135" s="229"/>
      <c r="AT135" s="229"/>
      <c r="AU135" s="229"/>
      <c r="AV135" s="229"/>
      <c r="AW135" s="229"/>
      <c r="AX135" s="229"/>
      <c r="AY135" s="229"/>
      <c r="AZ135" s="229"/>
      <c r="BA135" s="229"/>
    </row>
    <row r="136" spans="1:53" s="15" customFormat="1" ht="31.5" x14ac:dyDescent="0.25">
      <c r="A136" s="250" t="s">
        <v>233</v>
      </c>
      <c r="B136" s="133" t="s">
        <v>47</v>
      </c>
      <c r="C136" s="6" t="s">
        <v>23</v>
      </c>
      <c r="D136" s="6" t="s">
        <v>36</v>
      </c>
      <c r="E136" s="6" t="s">
        <v>236</v>
      </c>
      <c r="F136" s="6" t="s">
        <v>99</v>
      </c>
      <c r="G136" s="92" t="s">
        <v>28</v>
      </c>
      <c r="H136" s="89"/>
      <c r="I136" s="89"/>
      <c r="J136" s="41">
        <f>J137</f>
        <v>30</v>
      </c>
      <c r="K136" s="41">
        <f t="shared" si="43"/>
        <v>0</v>
      </c>
      <c r="L136" s="41">
        <f t="shared" si="43"/>
        <v>0</v>
      </c>
      <c r="M136" s="229"/>
      <c r="N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F136" s="229"/>
      <c r="AG136" s="229"/>
      <c r="AH136" s="229"/>
      <c r="AI136" s="229"/>
      <c r="AJ136" s="229"/>
      <c r="AK136" s="229"/>
      <c r="AL136" s="229"/>
      <c r="AM136" s="229"/>
      <c r="AN136" s="229"/>
      <c r="AO136" s="229"/>
      <c r="AP136" s="229"/>
      <c r="AQ136" s="229"/>
      <c r="AR136" s="229"/>
      <c r="AS136" s="229"/>
      <c r="AT136" s="229"/>
      <c r="AU136" s="229"/>
      <c r="AV136" s="229"/>
      <c r="AW136" s="229"/>
      <c r="AX136" s="229"/>
      <c r="AY136" s="229"/>
      <c r="AZ136" s="229"/>
      <c r="BA136" s="229"/>
    </row>
    <row r="137" spans="1:53" s="15" customFormat="1" ht="47.25" x14ac:dyDescent="0.25">
      <c r="A137" s="250" t="s">
        <v>234</v>
      </c>
      <c r="B137" s="133" t="s">
        <v>47</v>
      </c>
      <c r="C137" s="6" t="s">
        <v>23</v>
      </c>
      <c r="D137" s="6" t="s">
        <v>36</v>
      </c>
      <c r="E137" s="6" t="s">
        <v>236</v>
      </c>
      <c r="F137" s="6" t="s">
        <v>99</v>
      </c>
      <c r="G137" s="92" t="s">
        <v>28</v>
      </c>
      <c r="H137" s="89" t="s">
        <v>30</v>
      </c>
      <c r="I137" s="89"/>
      <c r="J137" s="41">
        <f>J138</f>
        <v>30</v>
      </c>
      <c r="K137" s="41">
        <f t="shared" si="43"/>
        <v>0</v>
      </c>
      <c r="L137" s="41">
        <f t="shared" si="43"/>
        <v>0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s="15" customFormat="1" ht="47.25" x14ac:dyDescent="0.25">
      <c r="A138" s="225" t="s">
        <v>154</v>
      </c>
      <c r="B138" s="221">
        <v>89</v>
      </c>
      <c r="C138" s="117" t="s">
        <v>23</v>
      </c>
      <c r="D138" s="117" t="s">
        <v>36</v>
      </c>
      <c r="E138" s="117" t="s">
        <v>236</v>
      </c>
      <c r="F138" s="117" t="s">
        <v>99</v>
      </c>
      <c r="G138" s="117" t="s">
        <v>28</v>
      </c>
      <c r="H138" s="117" t="s">
        <v>30</v>
      </c>
      <c r="I138" s="117" t="s">
        <v>164</v>
      </c>
      <c r="J138" s="138">
        <f>'Прил 2'!J69</f>
        <v>30</v>
      </c>
      <c r="K138" s="138">
        <f>'Прил 2'!K69</f>
        <v>0</v>
      </c>
      <c r="L138" s="138">
        <f>'Прил 2'!L69</f>
        <v>0</v>
      </c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F138" s="229"/>
      <c r="AG138" s="229"/>
      <c r="AH138" s="229"/>
      <c r="AI138" s="229"/>
      <c r="AJ138" s="229"/>
      <c r="AK138" s="229"/>
      <c r="AL138" s="229"/>
      <c r="AM138" s="229"/>
      <c r="AN138" s="229"/>
      <c r="AO138" s="229"/>
      <c r="AP138" s="229"/>
      <c r="AQ138" s="229"/>
      <c r="AR138" s="229"/>
      <c r="AS138" s="229"/>
      <c r="AT138" s="229"/>
      <c r="AU138" s="229"/>
      <c r="AV138" s="229"/>
      <c r="AW138" s="229"/>
      <c r="AX138" s="229"/>
      <c r="AY138" s="229"/>
      <c r="AZ138" s="229"/>
      <c r="BA138" s="229"/>
    </row>
    <row r="139" spans="1:53" ht="15.75" x14ac:dyDescent="0.25">
      <c r="A139" s="95" t="s">
        <v>56</v>
      </c>
      <c r="B139" s="6" t="s">
        <v>47</v>
      </c>
      <c r="C139" s="120">
        <v>0</v>
      </c>
      <c r="D139" s="89" t="s">
        <v>36</v>
      </c>
      <c r="E139" s="124">
        <v>43010</v>
      </c>
      <c r="F139" s="120"/>
      <c r="G139" s="173"/>
      <c r="H139" s="122"/>
      <c r="I139" s="122"/>
      <c r="J139" s="41">
        <f>J142</f>
        <v>0</v>
      </c>
      <c r="K139" s="41">
        <f>K142</f>
        <v>50</v>
      </c>
      <c r="L139" s="126">
        <f>L142</f>
        <v>80</v>
      </c>
    </row>
    <row r="140" spans="1:53" ht="31.5" customHeight="1" x14ac:dyDescent="0.25">
      <c r="A140" s="95" t="s">
        <v>97</v>
      </c>
      <c r="B140" s="6" t="s">
        <v>47</v>
      </c>
      <c r="C140" s="120">
        <v>0</v>
      </c>
      <c r="D140" s="89" t="s">
        <v>36</v>
      </c>
      <c r="E140" s="124">
        <v>43010</v>
      </c>
      <c r="F140" s="120">
        <v>200</v>
      </c>
      <c r="G140" s="173"/>
      <c r="H140" s="122"/>
      <c r="I140" s="122"/>
      <c r="J140" s="41">
        <f>J141</f>
        <v>0</v>
      </c>
      <c r="K140" s="41">
        <f t="shared" ref="K140:L140" si="44">K141</f>
        <v>50</v>
      </c>
      <c r="L140" s="41">
        <f t="shared" si="44"/>
        <v>80</v>
      </c>
    </row>
    <row r="141" spans="1:53" ht="15.75" x14ac:dyDescent="0.25">
      <c r="A141" s="95" t="s">
        <v>41</v>
      </c>
      <c r="B141" s="6" t="s">
        <v>47</v>
      </c>
      <c r="C141" s="120">
        <v>0</v>
      </c>
      <c r="D141" s="89" t="s">
        <v>36</v>
      </c>
      <c r="E141" s="124">
        <v>43010</v>
      </c>
      <c r="F141" s="120">
        <v>240</v>
      </c>
      <c r="G141" s="173"/>
      <c r="H141" s="122"/>
      <c r="I141" s="122"/>
      <c r="J141" s="41">
        <f>J142</f>
        <v>0</v>
      </c>
      <c r="K141" s="41">
        <f t="shared" ref="K141:L141" si="45">K142</f>
        <v>50</v>
      </c>
      <c r="L141" s="41">
        <f t="shared" si="45"/>
        <v>80</v>
      </c>
    </row>
    <row r="142" spans="1:53" ht="15.75" x14ac:dyDescent="0.25">
      <c r="A142" s="100" t="s">
        <v>54</v>
      </c>
      <c r="B142" s="6" t="s">
        <v>47</v>
      </c>
      <c r="C142" s="120">
        <v>0</v>
      </c>
      <c r="D142" s="89" t="s">
        <v>36</v>
      </c>
      <c r="E142" s="124">
        <v>43010</v>
      </c>
      <c r="F142" s="120">
        <v>240</v>
      </c>
      <c r="G142" s="173" t="s">
        <v>19</v>
      </c>
      <c r="H142" s="122"/>
      <c r="I142" s="122"/>
      <c r="J142" s="41">
        <f>J143</f>
        <v>0</v>
      </c>
      <c r="K142" s="41">
        <f t="shared" ref="K142:L143" si="46">K143</f>
        <v>50</v>
      </c>
      <c r="L142" s="126">
        <f t="shared" si="46"/>
        <v>80</v>
      </c>
    </row>
    <row r="143" spans="1:53" ht="15.75" x14ac:dyDescent="0.25">
      <c r="A143" s="119" t="s">
        <v>55</v>
      </c>
      <c r="B143" s="6" t="s">
        <v>47</v>
      </c>
      <c r="C143" s="120">
        <v>0</v>
      </c>
      <c r="D143" s="89" t="s">
        <v>36</v>
      </c>
      <c r="E143" s="124">
        <v>43010</v>
      </c>
      <c r="F143" s="120">
        <v>240</v>
      </c>
      <c r="G143" s="173" t="s">
        <v>19</v>
      </c>
      <c r="H143" s="122" t="s">
        <v>28</v>
      </c>
      <c r="I143" s="122"/>
      <c r="J143" s="41">
        <f>J144</f>
        <v>0</v>
      </c>
      <c r="K143" s="41">
        <f t="shared" si="46"/>
        <v>50</v>
      </c>
      <c r="L143" s="126">
        <f t="shared" si="46"/>
        <v>80</v>
      </c>
    </row>
    <row r="144" spans="1:53" s="15" customFormat="1" ht="47.25" x14ac:dyDescent="0.25">
      <c r="A144" s="225" t="s">
        <v>154</v>
      </c>
      <c r="B144" s="101" t="s">
        <v>47</v>
      </c>
      <c r="C144" s="233">
        <v>0</v>
      </c>
      <c r="D144" s="117" t="s">
        <v>36</v>
      </c>
      <c r="E144" s="234">
        <v>43010</v>
      </c>
      <c r="F144" s="233">
        <v>240</v>
      </c>
      <c r="G144" s="235" t="s">
        <v>19</v>
      </c>
      <c r="H144" s="232" t="s">
        <v>28</v>
      </c>
      <c r="I144" s="232">
        <v>910</v>
      </c>
      <c r="J144" s="138">
        <f>'Прил 2'!J116</f>
        <v>0</v>
      </c>
      <c r="K144" s="138">
        <f>'Прил 2'!K116</f>
        <v>50</v>
      </c>
      <c r="L144" s="138">
        <f>'Прил 2'!L116</f>
        <v>80</v>
      </c>
      <c r="M144" s="229"/>
      <c r="N144" s="229"/>
      <c r="O144" s="229"/>
      <c r="P144" s="229"/>
      <c r="Q144" s="229"/>
      <c r="R144" s="229"/>
      <c r="S144" s="229"/>
      <c r="T144" s="229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F144" s="229"/>
      <c r="AG144" s="229"/>
      <c r="AH144" s="229"/>
      <c r="AI144" s="229"/>
      <c r="AJ144" s="229"/>
      <c r="AK144" s="229"/>
      <c r="AL144" s="229"/>
      <c r="AM144" s="229"/>
      <c r="AN144" s="229"/>
      <c r="AO144" s="229"/>
      <c r="AP144" s="229"/>
      <c r="AQ144" s="229"/>
      <c r="AR144" s="229"/>
      <c r="AS144" s="229"/>
      <c r="AT144" s="229"/>
      <c r="AU144" s="229"/>
      <c r="AV144" s="229"/>
      <c r="AW144" s="229"/>
      <c r="AX144" s="229"/>
      <c r="AY144" s="229"/>
      <c r="AZ144" s="229"/>
      <c r="BA144" s="229"/>
    </row>
    <row r="145" spans="1:53" ht="15.75" x14ac:dyDescent="0.25">
      <c r="A145" s="95" t="s">
        <v>138</v>
      </c>
      <c r="B145" s="6" t="s">
        <v>47</v>
      </c>
      <c r="C145" s="120">
        <v>0</v>
      </c>
      <c r="D145" s="89" t="s">
        <v>36</v>
      </c>
      <c r="E145" s="124">
        <v>43040</v>
      </c>
      <c r="F145" s="120"/>
      <c r="G145" s="121"/>
      <c r="H145" s="122"/>
      <c r="I145" s="122"/>
      <c r="J145" s="41">
        <f>J148</f>
        <v>19.499999999999972</v>
      </c>
      <c r="K145" s="41">
        <f>K148</f>
        <v>30.524470000000001</v>
      </c>
      <c r="L145" s="126">
        <f>L148</f>
        <v>16.129359999999998</v>
      </c>
    </row>
    <row r="146" spans="1:53" ht="36" customHeight="1" x14ac:dyDescent="0.25">
      <c r="A146" s="95" t="s">
        <v>97</v>
      </c>
      <c r="B146" s="6" t="s">
        <v>47</v>
      </c>
      <c r="C146" s="120">
        <v>0</v>
      </c>
      <c r="D146" s="89" t="s">
        <v>36</v>
      </c>
      <c r="E146" s="124">
        <v>43040</v>
      </c>
      <c r="F146" s="120">
        <v>200</v>
      </c>
      <c r="G146" s="121"/>
      <c r="H146" s="122"/>
      <c r="I146" s="122"/>
      <c r="J146" s="41">
        <f>J147</f>
        <v>19.499999999999972</v>
      </c>
      <c r="K146" s="41">
        <f t="shared" ref="K146:L146" si="47">K147</f>
        <v>30.524470000000001</v>
      </c>
      <c r="L146" s="41">
        <f t="shared" si="47"/>
        <v>16.129359999999998</v>
      </c>
    </row>
    <row r="147" spans="1:53" ht="15.75" x14ac:dyDescent="0.25">
      <c r="A147" s="95" t="s">
        <v>41</v>
      </c>
      <c r="B147" s="6" t="s">
        <v>47</v>
      </c>
      <c r="C147" s="120">
        <v>0</v>
      </c>
      <c r="D147" s="89" t="s">
        <v>36</v>
      </c>
      <c r="E147" s="124">
        <v>43040</v>
      </c>
      <c r="F147" s="120">
        <v>240</v>
      </c>
      <c r="G147" s="121"/>
      <c r="H147" s="122"/>
      <c r="I147" s="122"/>
      <c r="J147" s="41">
        <f>J148</f>
        <v>19.499999999999972</v>
      </c>
      <c r="K147" s="41">
        <f t="shared" ref="K147:L147" si="48">K148</f>
        <v>30.524470000000001</v>
      </c>
      <c r="L147" s="41">
        <f t="shared" si="48"/>
        <v>16.129359999999998</v>
      </c>
    </row>
    <row r="148" spans="1:53" ht="15.75" x14ac:dyDescent="0.25">
      <c r="A148" s="100" t="s">
        <v>54</v>
      </c>
      <c r="B148" s="6" t="s">
        <v>47</v>
      </c>
      <c r="C148" s="120">
        <v>0</v>
      </c>
      <c r="D148" s="89" t="s">
        <v>36</v>
      </c>
      <c r="E148" s="124">
        <v>43040</v>
      </c>
      <c r="F148" s="120">
        <v>240</v>
      </c>
      <c r="G148" s="92" t="s">
        <v>19</v>
      </c>
      <c r="H148" s="122"/>
      <c r="I148" s="122"/>
      <c r="J148" s="41">
        <f>J149</f>
        <v>19.499999999999972</v>
      </c>
      <c r="K148" s="41">
        <f t="shared" ref="K148:L149" si="49">K149</f>
        <v>30.524470000000001</v>
      </c>
      <c r="L148" s="126">
        <f t="shared" si="49"/>
        <v>16.129359999999998</v>
      </c>
    </row>
    <row r="149" spans="1:53" ht="15.75" x14ac:dyDescent="0.25">
      <c r="A149" s="119" t="s">
        <v>55</v>
      </c>
      <c r="B149" s="6" t="s">
        <v>47</v>
      </c>
      <c r="C149" s="120">
        <v>0</v>
      </c>
      <c r="D149" s="89" t="s">
        <v>36</v>
      </c>
      <c r="E149" s="124">
        <v>43040</v>
      </c>
      <c r="F149" s="120">
        <v>240</v>
      </c>
      <c r="G149" s="92" t="s">
        <v>19</v>
      </c>
      <c r="H149" s="122" t="s">
        <v>28</v>
      </c>
      <c r="I149" s="122"/>
      <c r="J149" s="41">
        <f>J150</f>
        <v>19.499999999999972</v>
      </c>
      <c r="K149" s="41">
        <f t="shared" si="49"/>
        <v>30.524470000000001</v>
      </c>
      <c r="L149" s="126">
        <f t="shared" si="49"/>
        <v>16.129359999999998</v>
      </c>
    </row>
    <row r="150" spans="1:53" s="15" customFormat="1" ht="55.5" customHeight="1" x14ac:dyDescent="0.25">
      <c r="A150" s="225" t="s">
        <v>154</v>
      </c>
      <c r="B150" s="101" t="s">
        <v>47</v>
      </c>
      <c r="C150" s="233">
        <v>0</v>
      </c>
      <c r="D150" s="117" t="s">
        <v>36</v>
      </c>
      <c r="E150" s="234">
        <v>43040</v>
      </c>
      <c r="F150" s="233">
        <v>240</v>
      </c>
      <c r="G150" s="230" t="s">
        <v>19</v>
      </c>
      <c r="H150" s="232" t="s">
        <v>28</v>
      </c>
      <c r="I150" s="232">
        <v>910</v>
      </c>
      <c r="J150" s="138">
        <f>'Прил 2'!J119</f>
        <v>19.499999999999972</v>
      </c>
      <c r="K150" s="138">
        <f>'Прил 2'!K119</f>
        <v>30.524470000000001</v>
      </c>
      <c r="L150" s="138">
        <f>'Прил 2'!L119</f>
        <v>16.129359999999998</v>
      </c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F150" s="229"/>
      <c r="AG150" s="229"/>
      <c r="AH150" s="229"/>
      <c r="AI150" s="229"/>
      <c r="AJ150" s="229"/>
      <c r="AK150" s="229"/>
      <c r="AL150" s="229"/>
      <c r="AM150" s="229"/>
      <c r="AN150" s="229"/>
      <c r="AO150" s="229"/>
      <c r="AP150" s="229"/>
      <c r="AQ150" s="229"/>
      <c r="AR150" s="229"/>
      <c r="AS150" s="229"/>
      <c r="AT150" s="229"/>
      <c r="AU150" s="229"/>
      <c r="AV150" s="229"/>
      <c r="AW150" s="229"/>
      <c r="AX150" s="229"/>
      <c r="AY150" s="229"/>
      <c r="AZ150" s="229"/>
      <c r="BA150" s="229"/>
    </row>
    <row r="151" spans="1:53" s="15" customFormat="1" ht="99" customHeight="1" x14ac:dyDescent="0.25">
      <c r="A151" s="119" t="s">
        <v>222</v>
      </c>
      <c r="B151" s="91">
        <v>89</v>
      </c>
      <c r="C151" s="6">
        <v>1</v>
      </c>
      <c r="D151" s="6" t="s">
        <v>36</v>
      </c>
      <c r="E151" s="90" t="s">
        <v>200</v>
      </c>
      <c r="F151" s="6"/>
      <c r="G151" s="92"/>
      <c r="H151" s="89"/>
      <c r="I151" s="89"/>
      <c r="J151" s="41">
        <f>J152</f>
        <v>100</v>
      </c>
      <c r="K151" s="41">
        <f t="shared" ref="K151:L155" si="50">K152</f>
        <v>30</v>
      </c>
      <c r="L151" s="41">
        <f t="shared" si="50"/>
        <v>30</v>
      </c>
      <c r="M151" s="229"/>
      <c r="N151" s="229"/>
      <c r="O151" s="229"/>
      <c r="P151" s="229"/>
      <c r="Q151" s="229"/>
      <c r="R151" s="229"/>
      <c r="S151" s="229"/>
      <c r="T151" s="229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F151" s="229"/>
      <c r="AG151" s="229"/>
      <c r="AH151" s="229"/>
      <c r="AI151" s="229"/>
      <c r="AJ151" s="229"/>
      <c r="AK151" s="229"/>
      <c r="AL151" s="229"/>
      <c r="AM151" s="229"/>
      <c r="AN151" s="229"/>
      <c r="AO151" s="229"/>
      <c r="AP151" s="229"/>
      <c r="AQ151" s="229"/>
      <c r="AR151" s="229"/>
      <c r="AS151" s="229"/>
      <c r="AT151" s="229"/>
      <c r="AU151" s="229"/>
      <c r="AV151" s="229"/>
      <c r="AW151" s="229"/>
      <c r="AX151" s="229"/>
      <c r="AY151" s="229"/>
      <c r="AZ151" s="229"/>
      <c r="BA151" s="229"/>
    </row>
    <row r="152" spans="1:53" s="15" customFormat="1" ht="34.5" customHeight="1" x14ac:dyDescent="0.25">
      <c r="A152" s="95" t="s">
        <v>97</v>
      </c>
      <c r="B152" s="91">
        <v>89</v>
      </c>
      <c r="C152" s="6">
        <v>1</v>
      </c>
      <c r="D152" s="6" t="s">
        <v>36</v>
      </c>
      <c r="E152" s="90" t="s">
        <v>200</v>
      </c>
      <c r="F152" s="6" t="s">
        <v>98</v>
      </c>
      <c r="G152" s="92"/>
      <c r="H152" s="89"/>
      <c r="I152" s="89"/>
      <c r="J152" s="41">
        <f>J153</f>
        <v>100</v>
      </c>
      <c r="K152" s="41">
        <f t="shared" si="50"/>
        <v>30</v>
      </c>
      <c r="L152" s="41">
        <f t="shared" si="50"/>
        <v>30</v>
      </c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F152" s="229"/>
      <c r="AG152" s="229"/>
      <c r="AH152" s="229"/>
      <c r="AI152" s="229"/>
      <c r="AJ152" s="229"/>
      <c r="AK152" s="229"/>
      <c r="AL152" s="229"/>
      <c r="AM152" s="229"/>
      <c r="AN152" s="229"/>
      <c r="AO152" s="229"/>
      <c r="AP152" s="229"/>
      <c r="AQ152" s="229"/>
      <c r="AR152" s="229"/>
      <c r="AS152" s="229"/>
      <c r="AT152" s="229"/>
      <c r="AU152" s="229"/>
      <c r="AV152" s="229"/>
      <c r="AW152" s="229"/>
      <c r="AX152" s="229"/>
      <c r="AY152" s="229"/>
      <c r="AZ152" s="229"/>
      <c r="BA152" s="229"/>
    </row>
    <row r="153" spans="1:53" s="15" customFormat="1" ht="21" customHeight="1" x14ac:dyDescent="0.25">
      <c r="A153" s="95" t="s">
        <v>41</v>
      </c>
      <c r="B153" s="91">
        <v>89</v>
      </c>
      <c r="C153" s="6">
        <v>1</v>
      </c>
      <c r="D153" s="6" t="s">
        <v>36</v>
      </c>
      <c r="E153" s="90" t="s">
        <v>200</v>
      </c>
      <c r="F153" s="6" t="s">
        <v>99</v>
      </c>
      <c r="G153" s="92"/>
      <c r="H153" s="89"/>
      <c r="I153" s="89"/>
      <c r="J153" s="41">
        <f>J154</f>
        <v>100</v>
      </c>
      <c r="K153" s="41">
        <f t="shared" si="50"/>
        <v>30</v>
      </c>
      <c r="L153" s="41">
        <f t="shared" si="50"/>
        <v>30</v>
      </c>
      <c r="M153" s="229"/>
      <c r="N153" s="229"/>
      <c r="O153" s="229"/>
      <c r="P153" s="229"/>
      <c r="Q153" s="229"/>
      <c r="R153" s="229"/>
      <c r="S153" s="229"/>
      <c r="T153" s="229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F153" s="229"/>
      <c r="AG153" s="229"/>
      <c r="AH153" s="229"/>
      <c r="AI153" s="229"/>
      <c r="AJ153" s="229"/>
      <c r="AK153" s="229"/>
      <c r="AL153" s="229"/>
      <c r="AM153" s="229"/>
      <c r="AN153" s="229"/>
      <c r="AO153" s="229"/>
      <c r="AP153" s="229"/>
      <c r="AQ153" s="229"/>
      <c r="AR153" s="229"/>
      <c r="AS153" s="229"/>
      <c r="AT153" s="229"/>
      <c r="AU153" s="229"/>
      <c r="AV153" s="229"/>
      <c r="AW153" s="229"/>
      <c r="AX153" s="229"/>
      <c r="AY153" s="229"/>
      <c r="AZ153" s="229"/>
      <c r="BA153" s="229"/>
    </row>
    <row r="154" spans="1:53" s="15" customFormat="1" ht="17.25" customHeight="1" x14ac:dyDescent="0.25">
      <c r="A154" s="100" t="s">
        <v>20</v>
      </c>
      <c r="B154" s="91">
        <v>89</v>
      </c>
      <c r="C154" s="6">
        <v>1</v>
      </c>
      <c r="D154" s="6" t="s">
        <v>36</v>
      </c>
      <c r="E154" s="90" t="s">
        <v>200</v>
      </c>
      <c r="F154" s="6" t="s">
        <v>99</v>
      </c>
      <c r="G154" s="92" t="s">
        <v>19</v>
      </c>
      <c r="H154" s="89"/>
      <c r="I154" s="89"/>
      <c r="J154" s="41">
        <f>J155</f>
        <v>100</v>
      </c>
      <c r="K154" s="41">
        <f t="shared" si="50"/>
        <v>30</v>
      </c>
      <c r="L154" s="41">
        <f t="shared" si="50"/>
        <v>30</v>
      </c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29"/>
      <c r="AT154" s="229"/>
      <c r="AU154" s="229"/>
      <c r="AV154" s="229"/>
      <c r="AW154" s="229"/>
      <c r="AX154" s="229"/>
      <c r="AY154" s="229"/>
      <c r="AZ154" s="229"/>
      <c r="BA154" s="229"/>
    </row>
    <row r="155" spans="1:53" s="15" customFormat="1" ht="17.25" customHeight="1" x14ac:dyDescent="0.25">
      <c r="A155" s="100" t="s">
        <v>54</v>
      </c>
      <c r="B155" s="91">
        <v>89</v>
      </c>
      <c r="C155" s="6">
        <v>1</v>
      </c>
      <c r="D155" s="6" t="s">
        <v>36</v>
      </c>
      <c r="E155" s="90" t="s">
        <v>200</v>
      </c>
      <c r="F155" s="6" t="s">
        <v>99</v>
      </c>
      <c r="G155" s="92" t="s">
        <v>19</v>
      </c>
      <c r="H155" s="89" t="s">
        <v>27</v>
      </c>
      <c r="I155" s="89"/>
      <c r="J155" s="41">
        <f>J156</f>
        <v>100</v>
      </c>
      <c r="K155" s="41">
        <f t="shared" si="50"/>
        <v>30</v>
      </c>
      <c r="L155" s="41">
        <f t="shared" si="50"/>
        <v>30</v>
      </c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F155" s="229"/>
      <c r="AG155" s="229"/>
      <c r="AH155" s="229"/>
      <c r="AI155" s="229"/>
      <c r="AJ155" s="229"/>
      <c r="AK155" s="229"/>
      <c r="AL155" s="229"/>
      <c r="AM155" s="229"/>
      <c r="AN155" s="229"/>
      <c r="AO155" s="229"/>
      <c r="AP155" s="229"/>
      <c r="AQ155" s="229"/>
      <c r="AR155" s="229"/>
      <c r="AS155" s="229"/>
      <c r="AT155" s="229"/>
      <c r="AU155" s="229"/>
      <c r="AV155" s="229"/>
      <c r="AW155" s="229"/>
      <c r="AX155" s="229"/>
      <c r="AY155" s="229"/>
      <c r="AZ155" s="229"/>
      <c r="BA155" s="229"/>
    </row>
    <row r="156" spans="1:53" s="15" customFormat="1" ht="48.75" customHeight="1" x14ac:dyDescent="0.25">
      <c r="A156" s="225" t="s">
        <v>154</v>
      </c>
      <c r="B156" s="226">
        <v>89</v>
      </c>
      <c r="C156" s="101">
        <v>1</v>
      </c>
      <c r="D156" s="101" t="s">
        <v>36</v>
      </c>
      <c r="E156" s="102" t="s">
        <v>200</v>
      </c>
      <c r="F156" s="101" t="s">
        <v>99</v>
      </c>
      <c r="G156" s="230" t="s">
        <v>19</v>
      </c>
      <c r="H156" s="117" t="s">
        <v>27</v>
      </c>
      <c r="I156" s="117">
        <v>910</v>
      </c>
      <c r="J156" s="138">
        <f>'Прил 2'!J97</f>
        <v>100</v>
      </c>
      <c r="K156" s="138">
        <f>'Прил 2'!K97</f>
        <v>30</v>
      </c>
      <c r="L156" s="138">
        <f>'Прил 2'!L97</f>
        <v>30</v>
      </c>
      <c r="M156" s="229"/>
      <c r="N156" s="229"/>
      <c r="O156" s="229"/>
      <c r="P156" s="229"/>
      <c r="Q156" s="229"/>
      <c r="R156" s="229"/>
      <c r="S156" s="229"/>
      <c r="T156" s="229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F156" s="229"/>
      <c r="AG156" s="229"/>
      <c r="AH156" s="229"/>
      <c r="AI156" s="229"/>
      <c r="AJ156" s="229"/>
      <c r="AK156" s="229"/>
      <c r="AL156" s="229"/>
      <c r="AM156" s="229"/>
      <c r="AN156" s="229"/>
      <c r="AO156" s="229"/>
      <c r="AP156" s="229"/>
      <c r="AQ156" s="229"/>
      <c r="AR156" s="229"/>
      <c r="AS156" s="229"/>
      <c r="AT156" s="229"/>
      <c r="AU156" s="229"/>
      <c r="AV156" s="229"/>
      <c r="AW156" s="229"/>
      <c r="AX156" s="229"/>
      <c r="AY156" s="229"/>
      <c r="AZ156" s="229"/>
      <c r="BA156" s="229"/>
    </row>
    <row r="157" spans="1:53" s="15" customFormat="1" ht="129.75" customHeight="1" x14ac:dyDescent="0.25">
      <c r="A157" s="149" t="s">
        <v>228</v>
      </c>
      <c r="B157" s="91" t="s">
        <v>47</v>
      </c>
      <c r="C157" s="120">
        <v>1</v>
      </c>
      <c r="D157" s="89" t="s">
        <v>36</v>
      </c>
      <c r="E157" s="124">
        <v>44107</v>
      </c>
      <c r="F157" s="120"/>
      <c r="G157" s="92"/>
      <c r="H157" s="122"/>
      <c r="I157" s="117"/>
      <c r="J157" s="41">
        <f>J158</f>
        <v>236.04899999999998</v>
      </c>
      <c r="K157" s="41">
        <f t="shared" ref="K157:L161" si="51">K158</f>
        <v>0</v>
      </c>
      <c r="L157" s="41">
        <f t="shared" si="51"/>
        <v>0</v>
      </c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F157" s="229"/>
      <c r="AG157" s="229"/>
      <c r="AH157" s="229"/>
      <c r="AI157" s="229"/>
      <c r="AJ157" s="229"/>
      <c r="AK157" s="229"/>
      <c r="AL157" s="229"/>
      <c r="AM157" s="229"/>
      <c r="AN157" s="229"/>
      <c r="AO157" s="229"/>
      <c r="AP157" s="229"/>
      <c r="AQ157" s="229"/>
      <c r="AR157" s="229"/>
      <c r="AS157" s="229"/>
      <c r="AT157" s="229"/>
      <c r="AU157" s="229"/>
      <c r="AV157" s="229"/>
      <c r="AW157" s="229"/>
      <c r="AX157" s="229"/>
      <c r="AY157" s="229"/>
      <c r="AZ157" s="229"/>
      <c r="BA157" s="229"/>
    </row>
    <row r="158" spans="1:53" s="15" customFormat="1" ht="37.5" customHeight="1" x14ac:dyDescent="0.25">
      <c r="A158" s="95" t="s">
        <v>97</v>
      </c>
      <c r="B158" s="91" t="s">
        <v>47</v>
      </c>
      <c r="C158" s="120">
        <v>1</v>
      </c>
      <c r="D158" s="89" t="s">
        <v>36</v>
      </c>
      <c r="E158" s="124">
        <v>44107</v>
      </c>
      <c r="F158" s="120">
        <v>200</v>
      </c>
      <c r="G158" s="92"/>
      <c r="H158" s="122"/>
      <c r="I158" s="117"/>
      <c r="J158" s="41">
        <f>J159</f>
        <v>236.04899999999998</v>
      </c>
      <c r="K158" s="41">
        <f t="shared" si="51"/>
        <v>0</v>
      </c>
      <c r="L158" s="41">
        <f t="shared" si="51"/>
        <v>0</v>
      </c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F158" s="229"/>
      <c r="AG158" s="229"/>
      <c r="AH158" s="229"/>
      <c r="AI158" s="229"/>
      <c r="AJ158" s="229"/>
      <c r="AK158" s="229"/>
      <c r="AL158" s="229"/>
      <c r="AM158" s="229"/>
      <c r="AN158" s="229"/>
      <c r="AO158" s="229"/>
      <c r="AP158" s="229"/>
      <c r="AQ158" s="229"/>
      <c r="AR158" s="229"/>
      <c r="AS158" s="229"/>
      <c r="AT158" s="229"/>
      <c r="AU158" s="229"/>
      <c r="AV158" s="229"/>
      <c r="AW158" s="229"/>
      <c r="AX158" s="229"/>
      <c r="AY158" s="229"/>
      <c r="AZ158" s="229"/>
      <c r="BA158" s="229"/>
    </row>
    <row r="159" spans="1:53" s="15" customFormat="1" ht="23.25" customHeight="1" x14ac:dyDescent="0.25">
      <c r="A159" s="95" t="s">
        <v>41</v>
      </c>
      <c r="B159" s="91" t="s">
        <v>47</v>
      </c>
      <c r="C159" s="120">
        <v>1</v>
      </c>
      <c r="D159" s="89" t="s">
        <v>36</v>
      </c>
      <c r="E159" s="124">
        <v>44107</v>
      </c>
      <c r="F159" s="120">
        <v>240</v>
      </c>
      <c r="G159" s="92"/>
      <c r="H159" s="122"/>
      <c r="I159" s="117"/>
      <c r="J159" s="41">
        <f>J160</f>
        <v>236.04899999999998</v>
      </c>
      <c r="K159" s="41">
        <f t="shared" si="51"/>
        <v>0</v>
      </c>
      <c r="L159" s="41">
        <f t="shared" si="51"/>
        <v>0</v>
      </c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F159" s="229"/>
      <c r="AG159" s="229"/>
      <c r="AH159" s="229"/>
      <c r="AI159" s="229"/>
      <c r="AJ159" s="229"/>
      <c r="AK159" s="229"/>
      <c r="AL159" s="229"/>
      <c r="AM159" s="229"/>
      <c r="AN159" s="229"/>
      <c r="AO159" s="229"/>
      <c r="AP159" s="229"/>
      <c r="AQ159" s="229"/>
      <c r="AR159" s="229"/>
      <c r="AS159" s="229"/>
      <c r="AT159" s="229"/>
      <c r="AU159" s="229"/>
      <c r="AV159" s="229"/>
      <c r="AW159" s="229"/>
      <c r="AX159" s="229"/>
      <c r="AY159" s="229"/>
      <c r="AZ159" s="229"/>
      <c r="BA159" s="229"/>
    </row>
    <row r="160" spans="1:53" s="15" customFormat="1" ht="18" customHeight="1" x14ac:dyDescent="0.25">
      <c r="A160" s="250" t="s">
        <v>52</v>
      </c>
      <c r="B160" s="91" t="s">
        <v>47</v>
      </c>
      <c r="C160" s="120">
        <v>1</v>
      </c>
      <c r="D160" s="89" t="s">
        <v>36</v>
      </c>
      <c r="E160" s="124">
        <v>44107</v>
      </c>
      <c r="F160" s="120">
        <v>240</v>
      </c>
      <c r="G160" s="92" t="s">
        <v>17</v>
      </c>
      <c r="H160" s="122"/>
      <c r="I160" s="117"/>
      <c r="J160" s="41">
        <f>J161</f>
        <v>236.04899999999998</v>
      </c>
      <c r="K160" s="41">
        <f t="shared" si="51"/>
        <v>0</v>
      </c>
      <c r="L160" s="41">
        <f t="shared" si="51"/>
        <v>0</v>
      </c>
      <c r="M160" s="229"/>
      <c r="N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F160" s="229"/>
      <c r="AG160" s="229"/>
      <c r="AH160" s="229"/>
      <c r="AI160" s="229"/>
      <c r="AJ160" s="229"/>
      <c r="AK160" s="229"/>
      <c r="AL160" s="229"/>
      <c r="AM160" s="229"/>
      <c r="AN160" s="229"/>
      <c r="AO160" s="229"/>
      <c r="AP160" s="229"/>
      <c r="AQ160" s="229"/>
      <c r="AR160" s="229"/>
      <c r="AS160" s="229"/>
      <c r="AT160" s="229"/>
      <c r="AU160" s="229"/>
      <c r="AV160" s="229"/>
      <c r="AW160" s="229"/>
      <c r="AX160" s="229"/>
      <c r="AY160" s="229"/>
      <c r="AZ160" s="229"/>
      <c r="BA160" s="229"/>
    </row>
    <row r="161" spans="1:53" s="15" customFormat="1" ht="23.25" customHeight="1" x14ac:dyDescent="0.25">
      <c r="A161" s="250" t="s">
        <v>227</v>
      </c>
      <c r="B161" s="91" t="s">
        <v>47</v>
      </c>
      <c r="C161" s="120">
        <v>1</v>
      </c>
      <c r="D161" s="89" t="s">
        <v>36</v>
      </c>
      <c r="E161" s="124">
        <v>44107</v>
      </c>
      <c r="F161" s="120">
        <v>240</v>
      </c>
      <c r="G161" s="92" t="s">
        <v>17</v>
      </c>
      <c r="H161" s="122" t="s">
        <v>137</v>
      </c>
      <c r="I161" s="117"/>
      <c r="J161" s="41">
        <f>J162</f>
        <v>236.04899999999998</v>
      </c>
      <c r="K161" s="41">
        <f t="shared" si="51"/>
        <v>0</v>
      </c>
      <c r="L161" s="41">
        <f t="shared" si="51"/>
        <v>0</v>
      </c>
      <c r="M161" s="229"/>
      <c r="N161" s="229"/>
      <c r="O161" s="229"/>
      <c r="P161" s="229"/>
      <c r="Q161" s="229"/>
      <c r="R161" s="229"/>
      <c r="S161" s="229"/>
      <c r="T161" s="229"/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F161" s="229"/>
      <c r="AG161" s="229"/>
      <c r="AH161" s="229"/>
      <c r="AI161" s="229"/>
      <c r="AJ161" s="229"/>
      <c r="AK161" s="229"/>
      <c r="AL161" s="229"/>
      <c r="AM161" s="229"/>
      <c r="AN161" s="229"/>
      <c r="AO161" s="229"/>
      <c r="AP161" s="229"/>
      <c r="AQ161" s="229"/>
      <c r="AR161" s="229"/>
      <c r="AS161" s="229"/>
      <c r="AT161" s="229"/>
      <c r="AU161" s="229"/>
      <c r="AV161" s="229"/>
      <c r="AW161" s="229"/>
      <c r="AX161" s="229"/>
      <c r="AY161" s="229"/>
      <c r="AZ161" s="229"/>
      <c r="BA161" s="229"/>
    </row>
    <row r="162" spans="1:53" s="15" customFormat="1" ht="53.25" customHeight="1" x14ac:dyDescent="0.25">
      <c r="A162" s="225" t="s">
        <v>154</v>
      </c>
      <c r="B162" s="101">
        <v>89</v>
      </c>
      <c r="C162" s="101">
        <v>1</v>
      </c>
      <c r="D162" s="101" t="s">
        <v>36</v>
      </c>
      <c r="E162" s="101" t="s">
        <v>229</v>
      </c>
      <c r="F162" s="101" t="s">
        <v>99</v>
      </c>
      <c r="G162" s="117" t="s">
        <v>17</v>
      </c>
      <c r="H162" s="117" t="s">
        <v>137</v>
      </c>
      <c r="I162" s="117" t="s">
        <v>164</v>
      </c>
      <c r="J162" s="138">
        <f>'Прил 2'!J90</f>
        <v>236.04899999999998</v>
      </c>
      <c r="K162" s="138">
        <f>'Прил 2'!K90</f>
        <v>0</v>
      </c>
      <c r="L162" s="138">
        <f>'Прил 2'!L90</f>
        <v>0</v>
      </c>
      <c r="M162" s="229"/>
      <c r="N162" s="229"/>
      <c r="O162" s="229"/>
      <c r="P162" s="229"/>
      <c r="Q162" s="229"/>
      <c r="R162" s="229"/>
      <c r="S162" s="229"/>
      <c r="T162" s="229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F162" s="229"/>
      <c r="AG162" s="229"/>
      <c r="AH162" s="229"/>
      <c r="AI162" s="229"/>
      <c r="AJ162" s="229"/>
      <c r="AK162" s="229"/>
      <c r="AL162" s="229"/>
      <c r="AM162" s="229"/>
      <c r="AN162" s="229"/>
      <c r="AO162" s="229"/>
      <c r="AP162" s="229"/>
      <c r="AQ162" s="229"/>
      <c r="AR162" s="229"/>
      <c r="AS162" s="229"/>
      <c r="AT162" s="229"/>
      <c r="AU162" s="229"/>
      <c r="AV162" s="229"/>
      <c r="AW162" s="229"/>
      <c r="AX162" s="229"/>
      <c r="AY162" s="229"/>
      <c r="AZ162" s="229"/>
      <c r="BA162" s="229"/>
    </row>
    <row r="163" spans="1:53" ht="67.5" customHeight="1" x14ac:dyDescent="0.25">
      <c r="A163" s="154" t="s">
        <v>167</v>
      </c>
      <c r="B163" s="123">
        <v>89</v>
      </c>
      <c r="C163" s="122" t="s">
        <v>23</v>
      </c>
      <c r="D163" s="89" t="s">
        <v>36</v>
      </c>
      <c r="E163" s="97" t="s">
        <v>51</v>
      </c>
      <c r="F163" s="89"/>
      <c r="G163" s="92"/>
      <c r="H163" s="89"/>
      <c r="I163" s="120"/>
      <c r="J163" s="41">
        <f>J166+J169</f>
        <v>159</v>
      </c>
      <c r="K163" s="41">
        <f t="shared" ref="K163:L163" si="52">K166+K169</f>
        <v>173.9</v>
      </c>
      <c r="L163" s="41">
        <f t="shared" si="52"/>
        <v>180.2</v>
      </c>
    </row>
    <row r="164" spans="1:53" ht="86.25" customHeight="1" x14ac:dyDescent="0.25">
      <c r="A164" s="103" t="s">
        <v>100</v>
      </c>
      <c r="B164" s="123">
        <v>89</v>
      </c>
      <c r="C164" s="122" t="s">
        <v>23</v>
      </c>
      <c r="D164" s="89" t="s">
        <v>36</v>
      </c>
      <c r="E164" s="97" t="s">
        <v>51</v>
      </c>
      <c r="F164" s="89" t="s">
        <v>102</v>
      </c>
      <c r="G164" s="92"/>
      <c r="H164" s="89"/>
      <c r="I164" s="120"/>
      <c r="J164" s="41">
        <f>J165</f>
        <v>145</v>
      </c>
      <c r="K164" s="41">
        <f t="shared" ref="K164:L164" si="53">K165</f>
        <v>145</v>
      </c>
      <c r="L164" s="41">
        <f t="shared" si="53"/>
        <v>145</v>
      </c>
    </row>
    <row r="165" spans="1:53" ht="39" customHeight="1" x14ac:dyDescent="0.25">
      <c r="A165" s="103" t="s">
        <v>101</v>
      </c>
      <c r="B165" s="123">
        <v>89</v>
      </c>
      <c r="C165" s="122" t="s">
        <v>23</v>
      </c>
      <c r="D165" s="89" t="s">
        <v>36</v>
      </c>
      <c r="E165" s="97" t="s">
        <v>51</v>
      </c>
      <c r="F165" s="89" t="s">
        <v>103</v>
      </c>
      <c r="G165" s="92"/>
      <c r="H165" s="89"/>
      <c r="I165" s="120"/>
      <c r="J165" s="41">
        <f>J166</f>
        <v>145</v>
      </c>
      <c r="K165" s="41">
        <f t="shared" ref="K165:L165" si="54">K166</f>
        <v>145</v>
      </c>
      <c r="L165" s="41">
        <f t="shared" si="54"/>
        <v>145</v>
      </c>
    </row>
    <row r="166" spans="1:53" ht="18.75" customHeight="1" x14ac:dyDescent="0.25">
      <c r="A166" s="100" t="s">
        <v>49</v>
      </c>
      <c r="B166" s="123">
        <v>89</v>
      </c>
      <c r="C166" s="122" t="s">
        <v>23</v>
      </c>
      <c r="D166" s="89" t="s">
        <v>36</v>
      </c>
      <c r="E166" s="97" t="s">
        <v>51</v>
      </c>
      <c r="F166" s="89" t="s">
        <v>103</v>
      </c>
      <c r="G166" s="92" t="s">
        <v>27</v>
      </c>
      <c r="H166" s="89"/>
      <c r="I166" s="120"/>
      <c r="J166" s="41">
        <f>J167</f>
        <v>145</v>
      </c>
      <c r="K166" s="41">
        <f t="shared" ref="K166:L167" si="55">K167</f>
        <v>145</v>
      </c>
      <c r="L166" s="126">
        <f t="shared" si="55"/>
        <v>145</v>
      </c>
    </row>
    <row r="167" spans="1:53" ht="25.5" customHeight="1" x14ac:dyDescent="0.25">
      <c r="A167" s="100" t="s">
        <v>50</v>
      </c>
      <c r="B167" s="123">
        <v>89</v>
      </c>
      <c r="C167" s="122" t="s">
        <v>23</v>
      </c>
      <c r="D167" s="89" t="s">
        <v>36</v>
      </c>
      <c r="E167" s="97" t="s">
        <v>51</v>
      </c>
      <c r="F167" s="89" t="s">
        <v>103</v>
      </c>
      <c r="G167" s="92" t="s">
        <v>27</v>
      </c>
      <c r="H167" s="89" t="s">
        <v>28</v>
      </c>
      <c r="I167" s="120"/>
      <c r="J167" s="41">
        <f>J168</f>
        <v>145</v>
      </c>
      <c r="K167" s="41">
        <f t="shared" si="55"/>
        <v>145</v>
      </c>
      <c r="L167" s="126">
        <f t="shared" si="55"/>
        <v>145</v>
      </c>
    </row>
    <row r="168" spans="1:53" s="15" customFormat="1" ht="50.25" customHeight="1" x14ac:dyDescent="0.25">
      <c r="A168" s="225" t="s">
        <v>154</v>
      </c>
      <c r="B168" s="230">
        <v>89</v>
      </c>
      <c r="C168" s="117">
        <v>1</v>
      </c>
      <c r="D168" s="117" t="s">
        <v>36</v>
      </c>
      <c r="E168" s="148" t="s">
        <v>51</v>
      </c>
      <c r="F168" s="117" t="s">
        <v>103</v>
      </c>
      <c r="G168" s="230" t="s">
        <v>27</v>
      </c>
      <c r="H168" s="117" t="s">
        <v>28</v>
      </c>
      <c r="I168" s="117">
        <v>910</v>
      </c>
      <c r="J168" s="138">
        <f>'Прил 2'!J60</f>
        <v>145</v>
      </c>
      <c r="K168" s="138">
        <f>'Прил 2'!K60</f>
        <v>145</v>
      </c>
      <c r="L168" s="138">
        <f>'Прил 2'!L60</f>
        <v>145</v>
      </c>
      <c r="M168" s="229"/>
      <c r="N168" s="229"/>
      <c r="O168" s="229"/>
      <c r="P168" s="229"/>
      <c r="Q168" s="229"/>
      <c r="R168" s="229"/>
      <c r="S168" s="229"/>
      <c r="T168" s="229"/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F168" s="229"/>
      <c r="AG168" s="229"/>
      <c r="AH168" s="229"/>
      <c r="AI168" s="229"/>
      <c r="AJ168" s="229"/>
      <c r="AK168" s="229"/>
      <c r="AL168" s="229"/>
      <c r="AM168" s="229"/>
      <c r="AN168" s="229"/>
      <c r="AO168" s="229"/>
      <c r="AP168" s="229"/>
      <c r="AQ168" s="229"/>
      <c r="AR168" s="229"/>
      <c r="AS168" s="229"/>
      <c r="AT168" s="229"/>
      <c r="AU168" s="229"/>
      <c r="AV168" s="229"/>
      <c r="AW168" s="229"/>
      <c r="AX168" s="229"/>
      <c r="AY168" s="229"/>
      <c r="AZ168" s="229"/>
      <c r="BA168" s="229"/>
    </row>
    <row r="169" spans="1:53" ht="46.5" customHeight="1" x14ac:dyDescent="0.25">
      <c r="A169" s="103" t="s">
        <v>100</v>
      </c>
      <c r="B169" s="123">
        <v>89</v>
      </c>
      <c r="C169" s="122" t="s">
        <v>23</v>
      </c>
      <c r="D169" s="89" t="s">
        <v>36</v>
      </c>
      <c r="E169" s="97" t="s">
        <v>51</v>
      </c>
      <c r="F169" s="89" t="s">
        <v>98</v>
      </c>
      <c r="G169" s="92"/>
      <c r="H169" s="89"/>
      <c r="I169" s="120"/>
      <c r="J169" s="41">
        <f>J170</f>
        <v>14</v>
      </c>
      <c r="K169" s="41">
        <f t="shared" ref="K169:L172" si="56">K170</f>
        <v>28.9</v>
      </c>
      <c r="L169" s="41">
        <f t="shared" ref="L169:L170" si="57">L170</f>
        <v>35.200000000000003</v>
      </c>
    </row>
    <row r="170" spans="1:53" ht="45.75" customHeight="1" x14ac:dyDescent="0.25">
      <c r="A170" s="103" t="s">
        <v>101</v>
      </c>
      <c r="B170" s="123">
        <v>89</v>
      </c>
      <c r="C170" s="122" t="s">
        <v>23</v>
      </c>
      <c r="D170" s="89" t="s">
        <v>36</v>
      </c>
      <c r="E170" s="97" t="s">
        <v>51</v>
      </c>
      <c r="F170" s="89" t="s">
        <v>99</v>
      </c>
      <c r="G170" s="92"/>
      <c r="H170" s="89"/>
      <c r="I170" s="120"/>
      <c r="J170" s="41">
        <f>J171</f>
        <v>14</v>
      </c>
      <c r="K170" s="41">
        <f t="shared" si="56"/>
        <v>28.9</v>
      </c>
      <c r="L170" s="41">
        <f t="shared" si="57"/>
        <v>35.200000000000003</v>
      </c>
    </row>
    <row r="171" spans="1:53" ht="22.5" customHeight="1" x14ac:dyDescent="0.25">
      <c r="A171" s="100" t="s">
        <v>49</v>
      </c>
      <c r="B171" s="123">
        <v>89</v>
      </c>
      <c r="C171" s="122" t="s">
        <v>23</v>
      </c>
      <c r="D171" s="89" t="s">
        <v>36</v>
      </c>
      <c r="E171" s="97" t="s">
        <v>51</v>
      </c>
      <c r="F171" s="89" t="s">
        <v>99</v>
      </c>
      <c r="G171" s="92" t="s">
        <v>27</v>
      </c>
      <c r="H171" s="89"/>
      <c r="I171" s="120"/>
      <c r="J171" s="41">
        <f>J172</f>
        <v>14</v>
      </c>
      <c r="K171" s="41">
        <f t="shared" si="56"/>
        <v>28.9</v>
      </c>
      <c r="L171" s="126">
        <f t="shared" si="56"/>
        <v>35.200000000000003</v>
      </c>
    </row>
    <row r="172" spans="1:53" ht="24" customHeight="1" x14ac:dyDescent="0.25">
      <c r="A172" s="100" t="s">
        <v>50</v>
      </c>
      <c r="B172" s="123">
        <v>89</v>
      </c>
      <c r="C172" s="122" t="s">
        <v>23</v>
      </c>
      <c r="D172" s="89" t="s">
        <v>36</v>
      </c>
      <c r="E172" s="97" t="s">
        <v>51</v>
      </c>
      <c r="F172" s="89" t="s">
        <v>99</v>
      </c>
      <c r="G172" s="92" t="s">
        <v>27</v>
      </c>
      <c r="H172" s="89" t="s">
        <v>28</v>
      </c>
      <c r="I172" s="120"/>
      <c r="J172" s="41">
        <f>J173</f>
        <v>14</v>
      </c>
      <c r="K172" s="41">
        <f t="shared" si="56"/>
        <v>28.9</v>
      </c>
      <c r="L172" s="126">
        <f t="shared" si="56"/>
        <v>35.200000000000003</v>
      </c>
    </row>
    <row r="173" spans="1:53" s="15" customFormat="1" ht="56.25" customHeight="1" x14ac:dyDescent="0.25">
      <c r="A173" s="225" t="s">
        <v>154</v>
      </c>
      <c r="B173" s="230">
        <v>89</v>
      </c>
      <c r="C173" s="117">
        <v>1</v>
      </c>
      <c r="D173" s="117" t="s">
        <v>36</v>
      </c>
      <c r="E173" s="148" t="s">
        <v>51</v>
      </c>
      <c r="F173" s="117" t="s">
        <v>99</v>
      </c>
      <c r="G173" s="230" t="s">
        <v>27</v>
      </c>
      <c r="H173" s="117" t="s">
        <v>28</v>
      </c>
      <c r="I173" s="117">
        <v>910</v>
      </c>
      <c r="J173" s="138">
        <f>'Прил 2'!J62</f>
        <v>14</v>
      </c>
      <c r="K173" s="138">
        <f>'Прил 2'!K62</f>
        <v>28.9</v>
      </c>
      <c r="L173" s="138">
        <f>'Прил 2'!L62</f>
        <v>35.200000000000003</v>
      </c>
      <c r="M173" s="229"/>
      <c r="N173" s="229"/>
      <c r="O173" s="229"/>
      <c r="P173" s="229"/>
      <c r="Q173" s="229"/>
      <c r="R173" s="229"/>
      <c r="S173" s="229"/>
      <c r="T173" s="229"/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F173" s="229"/>
      <c r="AG173" s="229"/>
      <c r="AH173" s="229"/>
      <c r="AI173" s="229"/>
      <c r="AJ173" s="229"/>
      <c r="AK173" s="229"/>
      <c r="AL173" s="229"/>
      <c r="AM173" s="229"/>
      <c r="AN173" s="229"/>
      <c r="AO173" s="229"/>
      <c r="AP173" s="229"/>
      <c r="AQ173" s="229"/>
      <c r="AR173" s="229"/>
      <c r="AS173" s="229"/>
      <c r="AT173" s="229"/>
      <c r="AU173" s="229"/>
      <c r="AV173" s="229"/>
      <c r="AW173" s="229"/>
      <c r="AX173" s="229"/>
      <c r="AY173" s="229"/>
      <c r="AZ173" s="229"/>
      <c r="BA173" s="229"/>
    </row>
    <row r="174" spans="1:53" ht="130.5" customHeight="1" x14ac:dyDescent="0.25">
      <c r="A174" s="100" t="s">
        <v>132</v>
      </c>
      <c r="B174" s="88">
        <v>89</v>
      </c>
      <c r="C174" s="89" t="s">
        <v>23</v>
      </c>
      <c r="D174" s="89" t="s">
        <v>36</v>
      </c>
      <c r="E174" s="97" t="s">
        <v>42</v>
      </c>
      <c r="F174" s="89"/>
      <c r="G174" s="92"/>
      <c r="H174" s="89"/>
      <c r="I174" s="92"/>
      <c r="J174" s="41">
        <f>J177</f>
        <v>0.4</v>
      </c>
      <c r="K174" s="41">
        <f>K177</f>
        <v>0.4</v>
      </c>
      <c r="L174" s="126">
        <f>L177</f>
        <v>0.4</v>
      </c>
    </row>
    <row r="175" spans="1:53" ht="35.450000000000003" customHeight="1" x14ac:dyDescent="0.25">
      <c r="A175" s="95" t="s">
        <v>97</v>
      </c>
      <c r="B175" s="123">
        <v>89</v>
      </c>
      <c r="C175" s="89" t="s">
        <v>23</v>
      </c>
      <c r="D175" s="89" t="s">
        <v>36</v>
      </c>
      <c r="E175" s="97" t="s">
        <v>42</v>
      </c>
      <c r="F175" s="89" t="s">
        <v>98</v>
      </c>
      <c r="G175" s="92"/>
      <c r="H175" s="89"/>
      <c r="I175" s="92"/>
      <c r="J175" s="41">
        <f>J176</f>
        <v>0.4</v>
      </c>
      <c r="K175" s="41">
        <f t="shared" ref="K175:L175" si="58">K176</f>
        <v>0.4</v>
      </c>
      <c r="L175" s="41">
        <f t="shared" si="58"/>
        <v>0.4</v>
      </c>
    </row>
    <row r="176" spans="1:53" ht="22.15" customHeight="1" x14ac:dyDescent="0.25">
      <c r="A176" s="95" t="s">
        <v>41</v>
      </c>
      <c r="B176" s="123">
        <v>89</v>
      </c>
      <c r="C176" s="89" t="s">
        <v>23</v>
      </c>
      <c r="D176" s="89" t="s">
        <v>36</v>
      </c>
      <c r="E176" s="97" t="s">
        <v>42</v>
      </c>
      <c r="F176" s="89" t="s">
        <v>99</v>
      </c>
      <c r="G176" s="92"/>
      <c r="H176" s="89"/>
      <c r="I176" s="92"/>
      <c r="J176" s="41">
        <f>J177</f>
        <v>0.4</v>
      </c>
      <c r="K176" s="41">
        <f t="shared" ref="K176:L176" si="59">K177</f>
        <v>0.4</v>
      </c>
      <c r="L176" s="41">
        <f t="shared" si="59"/>
        <v>0.4</v>
      </c>
    </row>
    <row r="177" spans="1:53" ht="15.75" x14ac:dyDescent="0.25">
      <c r="A177" s="100" t="s">
        <v>15</v>
      </c>
      <c r="B177" s="123">
        <v>89</v>
      </c>
      <c r="C177" s="89" t="s">
        <v>23</v>
      </c>
      <c r="D177" s="89" t="s">
        <v>36</v>
      </c>
      <c r="E177" s="97" t="s">
        <v>42</v>
      </c>
      <c r="F177" s="89" t="s">
        <v>99</v>
      </c>
      <c r="G177" s="92" t="s">
        <v>16</v>
      </c>
      <c r="H177" s="89"/>
      <c r="I177" s="92"/>
      <c r="J177" s="41">
        <f>J178</f>
        <v>0.4</v>
      </c>
      <c r="K177" s="41">
        <f t="shared" ref="K177:L178" si="60">K178</f>
        <v>0.4</v>
      </c>
      <c r="L177" s="126">
        <f t="shared" si="60"/>
        <v>0.4</v>
      </c>
    </row>
    <row r="178" spans="1:53" ht="63.75" customHeight="1" x14ac:dyDescent="0.25">
      <c r="A178" s="100" t="s">
        <v>64</v>
      </c>
      <c r="B178" s="123">
        <v>89</v>
      </c>
      <c r="C178" s="89" t="s">
        <v>23</v>
      </c>
      <c r="D178" s="89" t="s">
        <v>36</v>
      </c>
      <c r="E178" s="97" t="s">
        <v>42</v>
      </c>
      <c r="F178" s="89" t="s">
        <v>99</v>
      </c>
      <c r="G178" s="92" t="s">
        <v>16</v>
      </c>
      <c r="H178" s="89" t="s">
        <v>17</v>
      </c>
      <c r="I178" s="92"/>
      <c r="J178" s="41">
        <f>J179</f>
        <v>0.4</v>
      </c>
      <c r="K178" s="41">
        <f t="shared" si="60"/>
        <v>0.4</v>
      </c>
      <c r="L178" s="126">
        <f t="shared" si="60"/>
        <v>0.4</v>
      </c>
    </row>
    <row r="179" spans="1:53" s="15" customFormat="1" ht="47.25" x14ac:dyDescent="0.25">
      <c r="A179" s="225" t="s">
        <v>154</v>
      </c>
      <c r="B179" s="231">
        <v>89</v>
      </c>
      <c r="C179" s="117" t="s">
        <v>23</v>
      </c>
      <c r="D179" s="117" t="s">
        <v>36</v>
      </c>
      <c r="E179" s="148" t="s">
        <v>42</v>
      </c>
      <c r="F179" s="117" t="s">
        <v>99</v>
      </c>
      <c r="G179" s="230" t="s">
        <v>16</v>
      </c>
      <c r="H179" s="117" t="s">
        <v>17</v>
      </c>
      <c r="I179" s="230">
        <v>910</v>
      </c>
      <c r="J179" s="138">
        <f>'Прил 2'!J36</f>
        <v>0.4</v>
      </c>
      <c r="K179" s="138">
        <f>'Прил 2'!K36</f>
        <v>0.4</v>
      </c>
      <c r="L179" s="236">
        <f>'Прил 2'!L36</f>
        <v>0.4</v>
      </c>
      <c r="M179" s="229"/>
      <c r="N179" s="229"/>
      <c r="O179" s="229"/>
      <c r="P179" s="229"/>
      <c r="Q179" s="229"/>
      <c r="R179" s="229"/>
      <c r="S179" s="229"/>
      <c r="T179" s="229"/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F179" s="229"/>
      <c r="AG179" s="229"/>
      <c r="AH179" s="229"/>
      <c r="AI179" s="229"/>
      <c r="AJ179" s="229"/>
      <c r="AK179" s="229"/>
      <c r="AL179" s="229"/>
      <c r="AM179" s="229"/>
      <c r="AN179" s="229"/>
      <c r="AO179" s="229"/>
      <c r="AP179" s="229"/>
      <c r="AQ179" s="229"/>
      <c r="AR179" s="229"/>
      <c r="AS179" s="229"/>
      <c r="AT179" s="229"/>
      <c r="AU179" s="229"/>
      <c r="AV179" s="229"/>
      <c r="AW179" s="229"/>
      <c r="AX179" s="229"/>
      <c r="AY179" s="229"/>
      <c r="AZ179" s="229"/>
      <c r="BA179" s="229"/>
    </row>
  </sheetData>
  <autoFilter ref="A7:L17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107:D108">
    <cfRule type="expression" dxfId="2" priority="50" stopIfTrue="1">
      <formula>$D107=""</formula>
    </cfRule>
    <cfRule type="expression" dxfId="1" priority="51" stopIfTrue="1">
      <formula>$E107&lt;&gt;""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15" sqref="C15"/>
    </sheetView>
  </sheetViews>
  <sheetFormatPr defaultColWidth="9.140625" defaultRowHeight="15.75" x14ac:dyDescent="0.2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 x14ac:dyDescent="0.25">
      <c r="A1" s="177"/>
      <c r="B1" s="181"/>
      <c r="C1" s="274" t="s">
        <v>216</v>
      </c>
      <c r="D1" s="274"/>
      <c r="E1" s="274"/>
    </row>
    <row r="2" spans="1:5" ht="51" customHeight="1" x14ac:dyDescent="0.25">
      <c r="A2" s="286" t="s">
        <v>217</v>
      </c>
      <c r="B2" s="286"/>
      <c r="C2" s="286"/>
      <c r="D2" s="286"/>
      <c r="E2" s="286"/>
    </row>
    <row r="3" spans="1:5" x14ac:dyDescent="0.25">
      <c r="A3" s="178"/>
      <c r="B3" s="182"/>
      <c r="C3" s="183"/>
      <c r="D3" s="175"/>
      <c r="E3" s="184"/>
    </row>
    <row r="4" spans="1:5" ht="21.75" customHeight="1" x14ac:dyDescent="0.25">
      <c r="A4" s="287" t="s">
        <v>116</v>
      </c>
      <c r="B4" s="288" t="s">
        <v>180</v>
      </c>
      <c r="C4" s="287" t="s">
        <v>181</v>
      </c>
      <c r="D4" s="287"/>
      <c r="E4" s="287"/>
    </row>
    <row r="5" spans="1:5" ht="57" customHeight="1" x14ac:dyDescent="0.25">
      <c r="A5" s="287"/>
      <c r="B5" s="288"/>
      <c r="C5" s="207" t="s">
        <v>188</v>
      </c>
      <c r="D5" s="207" t="s">
        <v>206</v>
      </c>
      <c r="E5" s="207" t="s">
        <v>209</v>
      </c>
    </row>
    <row r="6" spans="1:5" x14ac:dyDescent="0.2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 x14ac:dyDescent="0.25">
      <c r="A7" s="209" t="s">
        <v>117</v>
      </c>
      <c r="B7" s="67" t="s">
        <v>118</v>
      </c>
      <c r="C7" s="48">
        <f>C8+C11+C15</f>
        <v>105.46771000000078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 x14ac:dyDescent="0.2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 x14ac:dyDescent="0.2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 x14ac:dyDescent="0.2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 x14ac:dyDescent="0.2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 x14ac:dyDescent="0.2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 x14ac:dyDescent="0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 x14ac:dyDescent="0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 x14ac:dyDescent="0.25">
      <c r="A15" s="210" t="s">
        <v>143</v>
      </c>
      <c r="B15" s="65" t="s">
        <v>171</v>
      </c>
      <c r="C15" s="48">
        <f>C16+C19</f>
        <v>147.04814000000079</v>
      </c>
      <c r="D15" s="48">
        <f t="shared" ref="D15:E15" si="3">D16+D19</f>
        <v>0</v>
      </c>
      <c r="E15" s="48">
        <f t="shared" si="3"/>
        <v>0</v>
      </c>
    </row>
    <row r="16" spans="1:5" s="53" customFormat="1" x14ac:dyDescent="0.25">
      <c r="A16" s="50" t="s">
        <v>144</v>
      </c>
      <c r="B16" s="51" t="s">
        <v>124</v>
      </c>
      <c r="C16" s="52">
        <f>SUM(C17)</f>
        <v>-3758.7286799999997</v>
      </c>
      <c r="D16" s="48">
        <f>SUM(D17)</f>
        <v>-1779.1999999999998</v>
      </c>
      <c r="E16" s="48">
        <f t="shared" ref="D16:E17" si="4">SUM(E17)</f>
        <v>-1944.1</v>
      </c>
    </row>
    <row r="17" spans="1:9" x14ac:dyDescent="0.25">
      <c r="A17" s="49" t="s">
        <v>145</v>
      </c>
      <c r="B17" s="54" t="s">
        <v>125</v>
      </c>
      <c r="C17" s="55">
        <f>SUM(C18)</f>
        <v>-3758.7286799999997</v>
      </c>
      <c r="D17" s="56">
        <f t="shared" si="4"/>
        <v>-1779.1999999999998</v>
      </c>
      <c r="E17" s="56">
        <f t="shared" si="4"/>
        <v>-1944.1</v>
      </c>
    </row>
    <row r="18" spans="1:9" ht="31.5" x14ac:dyDescent="0.25">
      <c r="A18" s="49" t="s">
        <v>146</v>
      </c>
      <c r="B18" s="195" t="s">
        <v>172</v>
      </c>
      <c r="C18" s="55">
        <f>-('Прил 1'!C7+C10)</f>
        <v>-3758.7286799999997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 x14ac:dyDescent="0.25">
      <c r="A19" s="50" t="s">
        <v>147</v>
      </c>
      <c r="B19" s="57" t="s">
        <v>126</v>
      </c>
      <c r="C19" s="52">
        <f>SUM(C20)</f>
        <v>3905.7768200000005</v>
      </c>
      <c r="D19" s="48">
        <f t="shared" ref="C19:E20" si="5">SUM(D20)</f>
        <v>1779.2</v>
      </c>
      <c r="E19" s="48">
        <f t="shared" si="5"/>
        <v>1944.1</v>
      </c>
    </row>
    <row r="20" spans="1:9" x14ac:dyDescent="0.25">
      <c r="A20" s="58" t="s">
        <v>148</v>
      </c>
      <c r="B20" s="59" t="s">
        <v>127</v>
      </c>
      <c r="C20" s="55">
        <f t="shared" si="5"/>
        <v>3905.7768200000005</v>
      </c>
      <c r="D20" s="56">
        <f t="shared" si="5"/>
        <v>1779.2</v>
      </c>
      <c r="E20" s="56">
        <f t="shared" si="5"/>
        <v>1944.1</v>
      </c>
    </row>
    <row r="21" spans="1:9" ht="31.5" x14ac:dyDescent="0.25">
      <c r="A21" s="60" t="s">
        <v>149</v>
      </c>
      <c r="B21" s="61" t="s">
        <v>173</v>
      </c>
      <c r="C21" s="55">
        <f>'Прил 2'!J7-C14</f>
        <v>3905.7768200000005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 x14ac:dyDescent="0.25"/>
    <row r="27" spans="1:9" x14ac:dyDescent="0.25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4"/>
  <sheetViews>
    <sheetView tabSelected="1" view="pageBreakPreview" zoomScaleNormal="40" zoomScaleSheetLayoutView="100" workbookViewId="0">
      <selection activeCell="E17" sqref="E17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 x14ac:dyDescent="0.25">
      <c r="A1" s="189"/>
      <c r="B1" s="176"/>
      <c r="C1" s="274" t="s">
        <v>218</v>
      </c>
      <c r="D1" s="274"/>
      <c r="E1" s="274"/>
    </row>
    <row r="2" spans="1:5" x14ac:dyDescent="0.25">
      <c r="A2" s="289" t="s">
        <v>219</v>
      </c>
      <c r="B2" s="289"/>
      <c r="C2" s="289"/>
      <c r="D2" s="289"/>
      <c r="E2" s="289"/>
    </row>
    <row r="3" spans="1:5" x14ac:dyDescent="0.25">
      <c r="A3" s="289"/>
      <c r="B3" s="289"/>
      <c r="C3" s="289"/>
      <c r="D3" s="289"/>
      <c r="E3" s="289"/>
    </row>
    <row r="4" spans="1:5" ht="41.25" customHeight="1" x14ac:dyDescent="0.25">
      <c r="A4" s="289"/>
      <c r="B4" s="289"/>
      <c r="C4" s="289"/>
      <c r="D4" s="289"/>
      <c r="E4" s="289"/>
    </row>
    <row r="5" spans="1:5" x14ac:dyDescent="0.25">
      <c r="A5" s="190"/>
      <c r="B5" s="190"/>
      <c r="C5" s="191"/>
      <c r="D5" s="188"/>
      <c r="E5" s="192"/>
    </row>
    <row r="6" spans="1:5" x14ac:dyDescent="0.25">
      <c r="A6" s="290" t="s">
        <v>109</v>
      </c>
      <c r="B6" s="290" t="s">
        <v>182</v>
      </c>
      <c r="C6" s="292" t="s">
        <v>183</v>
      </c>
      <c r="D6" s="293"/>
      <c r="E6" s="294"/>
    </row>
    <row r="7" spans="1:5" x14ac:dyDescent="0.25">
      <c r="A7" s="291"/>
      <c r="B7" s="291"/>
      <c r="C7" s="247" t="s">
        <v>188</v>
      </c>
      <c r="D7" s="208" t="s">
        <v>206</v>
      </c>
      <c r="E7" s="208" t="s">
        <v>209</v>
      </c>
    </row>
    <row r="8" spans="1:5" x14ac:dyDescent="0.2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 x14ac:dyDescent="0.2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 x14ac:dyDescent="0.25">
      <c r="A10" s="73"/>
      <c r="B10" s="74" t="s">
        <v>151</v>
      </c>
      <c r="C10" s="75"/>
      <c r="D10" s="70"/>
      <c r="E10" s="70"/>
    </row>
    <row r="11" spans="1:5" x14ac:dyDescent="0.2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 x14ac:dyDescent="0.25">
      <c r="A12" s="73">
        <v>2</v>
      </c>
      <c r="B12" s="77" t="s">
        <v>114</v>
      </c>
      <c r="C12" s="76"/>
      <c r="D12" s="76"/>
      <c r="E12" s="76"/>
    </row>
    <row r="13" spans="1:5" ht="31.5" x14ac:dyDescent="0.2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 x14ac:dyDescent="0.25">
      <c r="A14" s="71"/>
      <c r="B14" s="74" t="s">
        <v>112</v>
      </c>
      <c r="C14" s="69"/>
      <c r="D14" s="69"/>
      <c r="E14" s="69"/>
    </row>
    <row r="15" spans="1:5" x14ac:dyDescent="0.25">
      <c r="A15" s="73">
        <v>1</v>
      </c>
      <c r="B15" s="74" t="s">
        <v>113</v>
      </c>
      <c r="C15" s="69"/>
      <c r="D15" s="69"/>
      <c r="E15" s="69"/>
    </row>
    <row r="16" spans="1:5" ht="31.5" x14ac:dyDescent="0.2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 x14ac:dyDescent="0.2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 x14ac:dyDescent="0.25">
      <c r="D22" s="5"/>
    </row>
    <row r="23" spans="1:5" x14ac:dyDescent="0.25">
      <c r="D23" s="5"/>
    </row>
    <row r="24" spans="1:5" x14ac:dyDescent="0.2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2025-06-20T09:04:55Z</cp:lastPrinted>
  <dcterms:created xsi:type="dcterms:W3CDTF">2007-12-21T10:22:00Z</dcterms:created>
  <dcterms:modified xsi:type="dcterms:W3CDTF">2025-06-20T09:06:15Z</dcterms:modified>
</cp:coreProperties>
</file>