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4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2'!$A$6:$L$118</definedName>
    <definedName name="_xlnm._FilterDatabase" localSheetId="2" hidden="1">'Прил 3'!$A$6:$K$115</definedName>
    <definedName name="_xlnm._FilterDatabase" localSheetId="3" hidden="1">'Прил 4'!$A$7:$L$143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2'!$A$1:$L$118</definedName>
    <definedName name="_xlnm.Print_Area" localSheetId="2">'Прил 3'!$A$1:$K$115</definedName>
    <definedName name="_xlnm.Print_Area" localSheetId="3">'Прил 4'!$A$1:$L$143</definedName>
  </definedNames>
  <calcPr calcId="125725"/>
  <fileRecoveryPr autoRecover="0"/>
</workbook>
</file>

<file path=xl/calcChain.xml><?xml version="1.0" encoding="utf-8"?>
<calcChain xmlns="http://schemas.openxmlformats.org/spreadsheetml/2006/main">
  <c r="J15" i="6"/>
  <c r="J97"/>
  <c r="K101" i="9"/>
  <c r="K100" s="1"/>
  <c r="K99" s="1"/>
  <c r="K98" s="1"/>
  <c r="K97" s="1"/>
  <c r="L101"/>
  <c r="L100" s="1"/>
  <c r="L99" s="1"/>
  <c r="L98" s="1"/>
  <c r="L97" s="1"/>
  <c r="K102"/>
  <c r="L102"/>
  <c r="J97"/>
  <c r="J98"/>
  <c r="J99"/>
  <c r="J100"/>
  <c r="J101"/>
  <c r="J102"/>
  <c r="J7" i="18"/>
  <c r="K7"/>
  <c r="J64"/>
  <c r="J63" s="1"/>
  <c r="J62" s="1"/>
  <c r="J61" s="1"/>
  <c r="J60" s="1"/>
  <c r="J59" s="1"/>
  <c r="J65"/>
  <c r="K65"/>
  <c r="K64" s="1"/>
  <c r="K63" s="1"/>
  <c r="K62" s="1"/>
  <c r="K61" s="1"/>
  <c r="K60" s="1"/>
  <c r="K59" s="1"/>
  <c r="I59"/>
  <c r="I60"/>
  <c r="I61"/>
  <c r="I62"/>
  <c r="I63"/>
  <c r="I64"/>
  <c r="I65"/>
  <c r="J72" i="6"/>
  <c r="C32" i="1"/>
  <c r="K60" i="6"/>
  <c r="L60"/>
  <c r="J60"/>
  <c r="K64"/>
  <c r="K63" s="1"/>
  <c r="K62" s="1"/>
  <c r="K61" s="1"/>
  <c r="K65"/>
  <c r="L65"/>
  <c r="L64" s="1"/>
  <c r="L63" s="1"/>
  <c r="L62" s="1"/>
  <c r="L61" s="1"/>
  <c r="J61"/>
  <c r="J62"/>
  <c r="J63"/>
  <c r="J64"/>
  <c r="J65"/>
  <c r="J94" l="1"/>
  <c r="K108" i="9"/>
  <c r="K107" s="1"/>
  <c r="K106" s="1"/>
  <c r="K105" s="1"/>
  <c r="K104" s="1"/>
  <c r="K103" s="1"/>
  <c r="L108"/>
  <c r="L107" s="1"/>
  <c r="L106" s="1"/>
  <c r="L105" s="1"/>
  <c r="L104" s="1"/>
  <c r="L103" s="1"/>
  <c r="J108"/>
  <c r="J107" s="1"/>
  <c r="J106" s="1"/>
  <c r="J105" s="1"/>
  <c r="J104" s="1"/>
  <c r="J103" s="1"/>
  <c r="J80" i="18" l="1"/>
  <c r="J79" s="1"/>
  <c r="J78" s="1"/>
  <c r="J77" s="1"/>
  <c r="J76" s="1"/>
  <c r="K80"/>
  <c r="K79" s="1"/>
  <c r="K78" s="1"/>
  <c r="K77" s="1"/>
  <c r="K76" s="1"/>
  <c r="I80"/>
  <c r="I79" s="1"/>
  <c r="I78" s="1"/>
  <c r="I77" s="1"/>
  <c r="I76" s="1"/>
  <c r="L79" i="6"/>
  <c r="L78" s="1"/>
  <c r="L77" s="1"/>
  <c r="K80"/>
  <c r="K79" s="1"/>
  <c r="K78" s="1"/>
  <c r="K77" s="1"/>
  <c r="L80"/>
  <c r="J77"/>
  <c r="J78"/>
  <c r="J79"/>
  <c r="J80"/>
  <c r="K54" i="9" l="1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L104"/>
  <c r="K104"/>
  <c r="L72"/>
  <c r="K72"/>
  <c r="E32" i="1"/>
  <c r="D32"/>
  <c r="K20" i="9" l="1"/>
  <c r="L71" i="6"/>
  <c r="L70" s="1"/>
  <c r="L69" s="1"/>
  <c r="I71" i="18"/>
  <c r="I70" s="1"/>
  <c r="I69" s="1"/>
  <c r="I68" s="1"/>
  <c r="J95" i="9"/>
  <c r="J94" s="1"/>
  <c r="J93" s="1"/>
  <c r="J92" s="1"/>
  <c r="J91" s="1"/>
  <c r="L20"/>
  <c r="J20"/>
  <c r="J71" i="6"/>
  <c r="J70" s="1"/>
  <c r="J69" s="1"/>
  <c r="J68" s="1"/>
  <c r="K126" i="9"/>
  <c r="K125" s="1"/>
  <c r="K124" s="1"/>
  <c r="K123" s="1"/>
  <c r="K122" s="1"/>
  <c r="K121" s="1"/>
  <c r="L126"/>
  <c r="L125" s="1"/>
  <c r="L124" s="1"/>
  <c r="L123" s="1"/>
  <c r="L122" s="1"/>
  <c r="L121" s="1"/>
  <c r="J126"/>
  <c r="J125" s="1"/>
  <c r="J124" s="1"/>
  <c r="J123" s="1"/>
  <c r="J122" s="1"/>
  <c r="J121" s="1"/>
  <c r="K71" i="18" l="1"/>
  <c r="K70" s="1"/>
  <c r="K69" s="1"/>
  <c r="K68" s="1"/>
  <c r="J71"/>
  <c r="J70" s="1"/>
  <c r="J69" s="1"/>
  <c r="J68" s="1"/>
  <c r="K71" i="6"/>
  <c r="K70" s="1"/>
  <c r="K69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87" i="18" l="1"/>
  <c r="J86" s="1"/>
  <c r="J85" s="1"/>
  <c r="J84" s="1"/>
  <c r="J83" s="1"/>
  <c r="J82" s="1"/>
  <c r="K87"/>
  <c r="K86" s="1"/>
  <c r="K85" s="1"/>
  <c r="K84" s="1"/>
  <c r="K83" s="1"/>
  <c r="K82" s="1"/>
  <c r="I87"/>
  <c r="I86" s="1"/>
  <c r="I85" s="1"/>
  <c r="I84" s="1"/>
  <c r="I83" s="1"/>
  <c r="I82" s="1"/>
  <c r="J75"/>
  <c r="J74" s="1"/>
  <c r="J73" s="1"/>
  <c r="J72" s="1"/>
  <c r="J67" s="1"/>
  <c r="K75"/>
  <c r="K74" s="1"/>
  <c r="K73" s="1"/>
  <c r="K72" s="1"/>
  <c r="K67" s="1"/>
  <c r="I75"/>
  <c r="I74" s="1"/>
  <c r="I73" s="1"/>
  <c r="I72" s="1"/>
  <c r="I67" s="1"/>
  <c r="J49"/>
  <c r="J48" s="1"/>
  <c r="J47" s="1"/>
  <c r="J46" s="1"/>
  <c r="J45" s="1"/>
  <c r="K49"/>
  <c r="K48" s="1"/>
  <c r="K47" s="1"/>
  <c r="K46" s="1"/>
  <c r="K45" s="1"/>
  <c r="I49"/>
  <c r="I48" s="1"/>
  <c r="I47" s="1"/>
  <c r="I46" s="1"/>
  <c r="I45" s="1"/>
  <c r="K49" i="6"/>
  <c r="K48" s="1"/>
  <c r="K47" s="1"/>
  <c r="L49"/>
  <c r="L48" s="1"/>
  <c r="L47" s="1"/>
  <c r="L46" s="1"/>
  <c r="J49"/>
  <c r="J48" s="1"/>
  <c r="J47" s="1"/>
  <c r="J46" s="1"/>
  <c r="K46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87" i="6"/>
  <c r="K86" s="1"/>
  <c r="K85" s="1"/>
  <c r="K84" s="1"/>
  <c r="K83" s="1"/>
  <c r="L87"/>
  <c r="L86" s="1"/>
  <c r="L85" s="1"/>
  <c r="L84" s="1"/>
  <c r="L83" s="1"/>
  <c r="J87"/>
  <c r="J86" s="1"/>
  <c r="J85" s="1"/>
  <c r="J84" s="1"/>
  <c r="J83" s="1"/>
  <c r="K75"/>
  <c r="K74" s="1"/>
  <c r="K73" s="1"/>
  <c r="K68" s="1"/>
  <c r="K67" s="1"/>
  <c r="L75"/>
  <c r="L74" s="1"/>
  <c r="L73" s="1"/>
  <c r="L68" s="1"/>
  <c r="L67" s="1"/>
  <c r="J75"/>
  <c r="J74" s="1"/>
  <c r="J73" s="1"/>
  <c r="J67" s="1"/>
  <c r="D31" i="1" l="1"/>
  <c r="K70" i="9"/>
  <c r="K69" s="1"/>
  <c r="K68" s="1"/>
  <c r="K67" s="1"/>
  <c r="K66" s="1"/>
  <c r="K65" s="1"/>
  <c r="L70"/>
  <c r="L69" s="1"/>
  <c r="L68" s="1"/>
  <c r="L67" s="1"/>
  <c r="L66" s="1"/>
  <c r="L65" s="1"/>
  <c r="J70"/>
  <c r="J69" s="1"/>
  <c r="J68" s="1"/>
  <c r="J67" s="1"/>
  <c r="J66" s="1"/>
  <c r="J65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6" i="18"/>
  <c r="K56"/>
  <c r="I56"/>
  <c r="I58"/>
  <c r="J33"/>
  <c r="J32" s="1"/>
  <c r="J31" s="1"/>
  <c r="K33"/>
  <c r="K32" s="1"/>
  <c r="K31" s="1"/>
  <c r="I33"/>
  <c r="I32" s="1"/>
  <c r="I31" s="1"/>
  <c r="J17"/>
  <c r="J16" s="1"/>
  <c r="J15" s="1"/>
  <c r="K17"/>
  <c r="K16" s="1"/>
  <c r="K15" s="1"/>
  <c r="I17"/>
  <c r="I16" s="1"/>
  <c r="I15" s="1"/>
  <c r="E14" i="13"/>
  <c r="D14"/>
  <c r="C14"/>
  <c r="K33" i="6"/>
  <c r="K32" s="1"/>
  <c r="L33"/>
  <c r="L32" s="1"/>
  <c r="J33"/>
  <c r="J32" s="1"/>
  <c r="K17"/>
  <c r="K16" s="1"/>
  <c r="L17"/>
  <c r="L16" s="1"/>
  <c r="J17"/>
  <c r="J16" s="1"/>
  <c r="D26" i="1"/>
  <c r="E26"/>
  <c r="C26"/>
  <c r="E31" l="1"/>
  <c r="C31"/>
  <c r="L96" i="9" l="1"/>
  <c r="L95" s="1"/>
  <c r="L94" s="1"/>
  <c r="L93" s="1"/>
  <c r="L92" s="1"/>
  <c r="L91" s="1"/>
  <c r="K96"/>
  <c r="K95" s="1"/>
  <c r="K94" s="1"/>
  <c r="K93" s="1"/>
  <c r="K92" s="1"/>
  <c r="K91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93" i="6" l="1"/>
  <c r="D23" i="1" l="1"/>
  <c r="E23"/>
  <c r="C23"/>
  <c r="K115" i="18"/>
  <c r="K114" s="1"/>
  <c r="K113" s="1"/>
  <c r="K112" s="1"/>
  <c r="K111" s="1"/>
  <c r="K110" s="1"/>
  <c r="K109" s="1"/>
  <c r="J115"/>
  <c r="J114" s="1"/>
  <c r="J113" s="1"/>
  <c r="J112" s="1"/>
  <c r="J111" s="1"/>
  <c r="J110" s="1"/>
  <c r="J109" s="1"/>
  <c r="L117" i="6"/>
  <c r="L116" s="1"/>
  <c r="L115" s="1"/>
  <c r="L114" s="1"/>
  <c r="L113" s="1"/>
  <c r="L112" s="1"/>
  <c r="K117"/>
  <c r="K116" l="1"/>
  <c r="K115" s="1"/>
  <c r="K114" s="1"/>
  <c r="K113" s="1"/>
  <c r="K112" s="1"/>
  <c r="K59" i="9"/>
  <c r="K58" s="1"/>
  <c r="K57" s="1"/>
  <c r="K56" s="1"/>
  <c r="K55" s="1"/>
  <c r="L59"/>
  <c r="L58" s="1"/>
  <c r="L57" s="1"/>
  <c r="L56" s="1"/>
  <c r="L55" s="1"/>
  <c r="J59"/>
  <c r="J58" s="1"/>
  <c r="J57" s="1"/>
  <c r="J56" s="1"/>
  <c r="J55" s="1"/>
  <c r="J28" i="18"/>
  <c r="J27" s="1"/>
  <c r="K28"/>
  <c r="K27" s="1"/>
  <c r="I28"/>
  <c r="I27" s="1"/>
  <c r="K28" i="6"/>
  <c r="L28"/>
  <c r="J28"/>
  <c r="J25" l="1"/>
  <c r="K23" i="18"/>
  <c r="K22" s="1"/>
  <c r="K21" s="1"/>
  <c r="K30"/>
  <c r="K29" s="1"/>
  <c r="K24" s="1"/>
  <c r="J23"/>
  <c r="J22" s="1"/>
  <c r="J21" s="1"/>
  <c r="J30"/>
  <c r="J29" s="1"/>
  <c r="J24" s="1"/>
  <c r="J92" i="6"/>
  <c r="J14"/>
  <c r="J13" s="1"/>
  <c r="J12" s="1"/>
  <c r="K93"/>
  <c r="K92" s="1"/>
  <c r="L93"/>
  <c r="L92" s="1"/>
  <c r="J101" i="18"/>
  <c r="J100" s="1"/>
  <c r="J99" s="1"/>
  <c r="J98" s="1"/>
  <c r="J97" s="1"/>
  <c r="J96" s="1"/>
  <c r="J95" s="1"/>
  <c r="K101"/>
  <c r="I101"/>
  <c r="I100" s="1"/>
  <c r="I99" s="1"/>
  <c r="I98" s="1"/>
  <c r="I97" s="1"/>
  <c r="I96" s="1"/>
  <c r="J94"/>
  <c r="J93" s="1"/>
  <c r="J92" s="1"/>
  <c r="K94"/>
  <c r="K93" s="1"/>
  <c r="K92" s="1"/>
  <c r="I94"/>
  <c r="I93" s="1"/>
  <c r="I92" s="1"/>
  <c r="J91"/>
  <c r="J90" s="1"/>
  <c r="J89" s="1"/>
  <c r="K91"/>
  <c r="K90" s="1"/>
  <c r="K89" s="1"/>
  <c r="I91"/>
  <c r="I90" s="1"/>
  <c r="I89" s="1"/>
  <c r="J58"/>
  <c r="J57" s="1"/>
  <c r="K58"/>
  <c r="K57" s="1"/>
  <c r="I57"/>
  <c r="J56" i="6"/>
  <c r="J38" i="18"/>
  <c r="J37" s="1"/>
  <c r="J36" s="1"/>
  <c r="J35" s="1"/>
  <c r="J34" s="1"/>
  <c r="K38"/>
  <c r="I38"/>
  <c r="I37" s="1"/>
  <c r="I36" s="1"/>
  <c r="I35" s="1"/>
  <c r="I34" s="1"/>
  <c r="I30"/>
  <c r="I23"/>
  <c r="J14"/>
  <c r="K14"/>
  <c r="I14"/>
  <c r="K35" i="9"/>
  <c r="L35"/>
  <c r="K90"/>
  <c r="L90"/>
  <c r="J90"/>
  <c r="K84"/>
  <c r="L84"/>
  <c r="J84"/>
  <c r="J35"/>
  <c r="K108" i="18"/>
  <c r="K107" s="1"/>
  <c r="K106" s="1"/>
  <c r="K105" s="1"/>
  <c r="K104" s="1"/>
  <c r="K103" s="1"/>
  <c r="K102" s="1"/>
  <c r="J108"/>
  <c r="J107" s="1"/>
  <c r="J106" s="1"/>
  <c r="J105" s="1"/>
  <c r="J104" s="1"/>
  <c r="J103" s="1"/>
  <c r="J102" s="1"/>
  <c r="I108"/>
  <c r="I107" s="1"/>
  <c r="I106" s="1"/>
  <c r="I105" s="1"/>
  <c r="I104" s="1"/>
  <c r="I103" s="1"/>
  <c r="I102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30"/>
  <c r="K25" s="1"/>
  <c r="L38"/>
  <c r="L37" s="1"/>
  <c r="K38"/>
  <c r="K37" s="1"/>
  <c r="J38"/>
  <c r="J37" s="1"/>
  <c r="J30"/>
  <c r="L44"/>
  <c r="L43" s="1"/>
  <c r="K44"/>
  <c r="K43" s="1"/>
  <c r="J44"/>
  <c r="J43" s="1"/>
  <c r="L58"/>
  <c r="K58"/>
  <c r="J58"/>
  <c r="L56"/>
  <c r="K56"/>
  <c r="K96"/>
  <c r="K95" s="1"/>
  <c r="L96"/>
  <c r="L95" s="1"/>
  <c r="J96"/>
  <c r="J95" s="1"/>
  <c r="K103"/>
  <c r="K102" s="1"/>
  <c r="L103"/>
  <c r="L102" s="1"/>
  <c r="J103"/>
  <c r="J102" s="1"/>
  <c r="J101" s="1"/>
  <c r="J100" s="1"/>
  <c r="J99" s="1"/>
  <c r="J98" s="1"/>
  <c r="K110"/>
  <c r="K109" s="1"/>
  <c r="L110"/>
  <c r="L109" s="1"/>
  <c r="J110"/>
  <c r="J109" s="1"/>
  <c r="D10" i="1"/>
  <c r="D9" s="1"/>
  <c r="E10"/>
  <c r="E9" s="1"/>
  <c r="D12"/>
  <c r="E12"/>
  <c r="D14"/>
  <c r="E14"/>
  <c r="D16"/>
  <c r="E16"/>
  <c r="C16"/>
  <c r="C14"/>
  <c r="C12"/>
  <c r="C10"/>
  <c r="C9" s="1"/>
  <c r="J21" i="6" l="1"/>
  <c r="J20" i="18"/>
  <c r="K20"/>
  <c r="J66"/>
  <c r="K66"/>
  <c r="K88"/>
  <c r="K81" s="1"/>
  <c r="E8" i="1"/>
  <c r="D8"/>
  <c r="C8"/>
  <c r="J88" i="18"/>
  <c r="J81" s="1"/>
  <c r="I88"/>
  <c r="I81" s="1"/>
  <c r="J22" i="6"/>
  <c r="J64" i="9"/>
  <c r="J63" s="1"/>
  <c r="J62" s="1"/>
  <c r="J61" s="1"/>
  <c r="J60" s="1"/>
  <c r="J49" s="1"/>
  <c r="K64"/>
  <c r="K63" s="1"/>
  <c r="K62" s="1"/>
  <c r="K61" s="1"/>
  <c r="K60" s="1"/>
  <c r="K49" s="1"/>
  <c r="K21" i="6"/>
  <c r="K11"/>
  <c r="K10" s="1"/>
  <c r="J11"/>
  <c r="J10" s="1"/>
  <c r="L11"/>
  <c r="L10" s="1"/>
  <c r="K100" i="18"/>
  <c r="K99" s="1"/>
  <c r="K98" s="1"/>
  <c r="K97" s="1"/>
  <c r="K96" s="1"/>
  <c r="K95" s="1"/>
  <c r="K37"/>
  <c r="K36" s="1"/>
  <c r="K35" s="1"/>
  <c r="K34" s="1"/>
  <c r="K89" i="9"/>
  <c r="K88" s="1"/>
  <c r="K85" s="1"/>
  <c r="K83"/>
  <c r="K82" s="1"/>
  <c r="K79" s="1"/>
  <c r="K48"/>
  <c r="K47" s="1"/>
  <c r="K46" s="1"/>
  <c r="K114"/>
  <c r="K113" s="1"/>
  <c r="K112" s="1"/>
  <c r="K109" s="1"/>
  <c r="L132"/>
  <c r="L131" s="1"/>
  <c r="L130" s="1"/>
  <c r="K137"/>
  <c r="K136" s="1"/>
  <c r="K135" s="1"/>
  <c r="K134" s="1"/>
  <c r="K133" s="1"/>
  <c r="L30" i="6"/>
  <c r="L48" i="9"/>
  <c r="L47" s="1"/>
  <c r="L46" s="1"/>
  <c r="K78"/>
  <c r="L114"/>
  <c r="L113" s="1"/>
  <c r="L112" s="1"/>
  <c r="L109" s="1"/>
  <c r="K120"/>
  <c r="K119" s="1"/>
  <c r="K118" s="1"/>
  <c r="K115" s="1"/>
  <c r="J132"/>
  <c r="J131" s="1"/>
  <c r="J130" s="1"/>
  <c r="L137"/>
  <c r="L136" s="1"/>
  <c r="L135" s="1"/>
  <c r="L134" s="1"/>
  <c r="L133" s="1"/>
  <c r="J48"/>
  <c r="J47" s="1"/>
  <c r="J46" s="1"/>
  <c r="J45" s="1"/>
  <c r="J44" s="1"/>
  <c r="J43" s="1"/>
  <c r="L78"/>
  <c r="J114"/>
  <c r="L120"/>
  <c r="L119" s="1"/>
  <c r="L118" s="1"/>
  <c r="L115" s="1"/>
  <c r="J137"/>
  <c r="J136" s="1"/>
  <c r="J135" s="1"/>
  <c r="J134" s="1"/>
  <c r="J133" s="1"/>
  <c r="J78"/>
  <c r="J120"/>
  <c r="K132"/>
  <c r="K131" s="1"/>
  <c r="K130" s="1"/>
  <c r="L34"/>
  <c r="L33" s="1"/>
  <c r="L30" s="1"/>
  <c r="L29" s="1"/>
  <c r="J89"/>
  <c r="J88" s="1"/>
  <c r="J85" s="1"/>
  <c r="J91" i="6"/>
  <c r="I95" i="18"/>
  <c r="I55"/>
  <c r="I54" s="1"/>
  <c r="I66"/>
  <c r="I13"/>
  <c r="I12" s="1"/>
  <c r="I11" s="1"/>
  <c r="I29"/>
  <c r="I24" s="1"/>
  <c r="K55"/>
  <c r="K54" s="1"/>
  <c r="K53" s="1"/>
  <c r="K52" s="1"/>
  <c r="K51" s="1"/>
  <c r="K50" s="1"/>
  <c r="I22"/>
  <c r="I21" s="1"/>
  <c r="K13"/>
  <c r="K12" s="1"/>
  <c r="K11" s="1"/>
  <c r="J13"/>
  <c r="J12" s="1"/>
  <c r="J11" s="1"/>
  <c r="J55"/>
  <c r="J54" s="1"/>
  <c r="J53" s="1"/>
  <c r="J52" s="1"/>
  <c r="J51" s="1"/>
  <c r="J50" s="1"/>
  <c r="L55" i="6"/>
  <c r="L54" s="1"/>
  <c r="L53" s="1"/>
  <c r="L91"/>
  <c r="K91"/>
  <c r="K22"/>
  <c r="K55"/>
  <c r="K54" s="1"/>
  <c r="K53" s="1"/>
  <c r="L22"/>
  <c r="J108"/>
  <c r="J107" s="1"/>
  <c r="J106" s="1"/>
  <c r="J105" s="1"/>
  <c r="J55"/>
  <c r="J54" s="1"/>
  <c r="J53" s="1"/>
  <c r="L90"/>
  <c r="L89" s="1"/>
  <c r="L82" s="1"/>
  <c r="L36"/>
  <c r="L35" s="1"/>
  <c r="L143" i="9"/>
  <c r="L142" s="1"/>
  <c r="L141" s="1"/>
  <c r="J34"/>
  <c r="J33" s="1"/>
  <c r="L108" i="6"/>
  <c r="L107" s="1"/>
  <c r="L106" s="1"/>
  <c r="L105" s="1"/>
  <c r="K101"/>
  <c r="K100" s="1"/>
  <c r="K99" s="1"/>
  <c r="K98" s="1"/>
  <c r="L42"/>
  <c r="L41" s="1"/>
  <c r="L40" s="1"/>
  <c r="L83" i="9"/>
  <c r="L82" s="1"/>
  <c r="J36" i="6"/>
  <c r="J35" s="1"/>
  <c r="J143" i="9"/>
  <c r="J142" s="1"/>
  <c r="J141" s="1"/>
  <c r="K143"/>
  <c r="K142" s="1"/>
  <c r="K141" s="1"/>
  <c r="K36" i="6"/>
  <c r="K35" s="1"/>
  <c r="K34" i="9"/>
  <c r="K33" s="1"/>
  <c r="L101" i="6"/>
  <c r="L100" s="1"/>
  <c r="L99" s="1"/>
  <c r="L98" s="1"/>
  <c r="J90"/>
  <c r="J89" s="1"/>
  <c r="J82" s="1"/>
  <c r="K90"/>
  <c r="K89" s="1"/>
  <c r="K82" s="1"/>
  <c r="J83" i="9"/>
  <c r="J82" s="1"/>
  <c r="J42" i="6"/>
  <c r="J41" s="1"/>
  <c r="J40" s="1"/>
  <c r="K42"/>
  <c r="K41" s="1"/>
  <c r="K40" s="1"/>
  <c r="K108"/>
  <c r="K107" s="1"/>
  <c r="K106" s="1"/>
  <c r="K105" s="1"/>
  <c r="J119" i="9" l="1"/>
  <c r="J118" s="1"/>
  <c r="J115" s="1"/>
  <c r="J72"/>
  <c r="J113"/>
  <c r="J112" s="1"/>
  <c r="J109" s="1"/>
  <c r="L25" i="6"/>
  <c r="L21" s="1"/>
  <c r="L20" s="1"/>
  <c r="L19" s="1"/>
  <c r="L9" s="1"/>
  <c r="L72" i="9"/>
  <c r="L71" s="1"/>
  <c r="K72"/>
  <c r="K71" s="1"/>
  <c r="J42"/>
  <c r="I20" i="18"/>
  <c r="I19" s="1"/>
  <c r="I18" s="1"/>
  <c r="L77" i="9"/>
  <c r="L76" s="1"/>
  <c r="L75" s="1"/>
  <c r="L74" s="1"/>
  <c r="J77"/>
  <c r="J76" s="1"/>
  <c r="J73" s="1"/>
  <c r="J20" i="6"/>
  <c r="K20"/>
  <c r="K19" s="1"/>
  <c r="K9" s="1"/>
  <c r="J10" i="18"/>
  <c r="J9" s="1"/>
  <c r="K10"/>
  <c r="K9" s="1"/>
  <c r="I10"/>
  <c r="I9" s="1"/>
  <c r="L64" i="9"/>
  <c r="L63" s="1"/>
  <c r="L62" s="1"/>
  <c r="L61" s="1"/>
  <c r="L60" s="1"/>
  <c r="L49" s="1"/>
  <c r="K117"/>
  <c r="K116" s="1"/>
  <c r="L127"/>
  <c r="L52" i="6"/>
  <c r="L51" s="1"/>
  <c r="L117" i="9"/>
  <c r="L116" s="1"/>
  <c r="J127"/>
  <c r="K127"/>
  <c r="K52" i="6"/>
  <c r="K51" s="1"/>
  <c r="K87" i="9"/>
  <c r="K86" s="1"/>
  <c r="K111"/>
  <c r="K110" s="1"/>
  <c r="K81"/>
  <c r="K80" s="1"/>
  <c r="J87"/>
  <c r="J86" s="1"/>
  <c r="L111"/>
  <c r="L110" s="1"/>
  <c r="L32"/>
  <c r="L31" s="1"/>
  <c r="K30"/>
  <c r="K29" s="1"/>
  <c r="K32"/>
  <c r="K31" s="1"/>
  <c r="K138"/>
  <c r="K140"/>
  <c r="K139" s="1"/>
  <c r="J30"/>
  <c r="J29" s="1"/>
  <c r="J32"/>
  <c r="J31" s="1"/>
  <c r="J138"/>
  <c r="J140"/>
  <c r="J139" s="1"/>
  <c r="L138"/>
  <c r="L140"/>
  <c r="L139" s="1"/>
  <c r="K129"/>
  <c r="K128" s="1"/>
  <c r="L129"/>
  <c r="L128" s="1"/>
  <c r="J129"/>
  <c r="J128" s="1"/>
  <c r="J79"/>
  <c r="J81"/>
  <c r="J80" s="1"/>
  <c r="L79"/>
  <c r="L81"/>
  <c r="L80" s="1"/>
  <c r="L43"/>
  <c r="L45"/>
  <c r="L44" s="1"/>
  <c r="K43"/>
  <c r="K42" s="1"/>
  <c r="K45"/>
  <c r="K44" s="1"/>
  <c r="K77"/>
  <c r="K76" s="1"/>
  <c r="I53" i="18"/>
  <c r="I52" s="1"/>
  <c r="I51" s="1"/>
  <c r="I50" s="1"/>
  <c r="K19"/>
  <c r="K18" s="1"/>
  <c r="J19"/>
  <c r="J18" s="1"/>
  <c r="L89" i="9"/>
  <c r="L88" s="1"/>
  <c r="J52" i="6"/>
  <c r="J51" s="1"/>
  <c r="J117" i="9" l="1"/>
  <c r="J116" s="1"/>
  <c r="J111"/>
  <c r="J110" s="1"/>
  <c r="I8" i="18"/>
  <c r="I7" s="1"/>
  <c r="J8"/>
  <c r="K8"/>
  <c r="J75" i="9"/>
  <c r="J74" s="1"/>
  <c r="L73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J8" s="1"/>
  <c r="C7" i="1"/>
  <c r="C18" i="13" s="1"/>
  <c r="E7" i="1"/>
  <c r="E18" i="13" s="1"/>
  <c r="E17" s="1"/>
  <c r="E16" s="1"/>
  <c r="D7" i="1"/>
  <c r="D18" i="13" s="1"/>
  <c r="D17" s="1"/>
  <c r="D16" s="1"/>
  <c r="L85" i="9"/>
  <c r="L87"/>
  <c r="L86" s="1"/>
  <c r="K73"/>
  <c r="K75"/>
  <c r="K74" s="1"/>
  <c r="J28"/>
  <c r="J71"/>
  <c r="J7" l="1"/>
  <c r="C17" i="13"/>
  <c r="C16" s="1"/>
  <c r="J7" i="6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<sst xmlns="http://schemas.openxmlformats.org/spreadsheetml/2006/main" count="2103" uniqueCount="233">
  <si>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</si>
  <si>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</si>
  <si>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</si>
  <si>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</si>
  <si>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</si>
  <si>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</si>
  <si>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</si>
  <si>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</si>
  <si>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</si>
  <si>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</si>
  <si>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</si>
  <si>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</si>
  <si>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</si>
  <si>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</si>
  <si>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</si>
  <si>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</si>
  <si>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</si>
  <si>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</si>
  <si>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</si>
  <si>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</si>
  <si>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</si>
  <si>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</si>
  <si>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</si>
  <si>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</si>
  <si>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</si>
  <si>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</si>
  <si>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</si>
  <si>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</si>
  <si>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</si>
  <si>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</si>
  <si>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</si>
  <si>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</si>
  <si>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</si>
  <si>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</si>
  <si>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</si>
  <si>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</si>
  <si>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</si>
  <si>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</si>
  <si>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</si>
  <si>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</si>
  <si>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</si>
  <si>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</si>
  <si>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</si>
  <si>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</si>
  <si>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</si>
  <si>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</si>
  <si>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</si>
  <si>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</si>
  <si>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</si>
  <si>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</si>
  <si>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</si>
  <si>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</si>
  <si>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</si>
  <si>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</si>
  <si>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</si>
  <si>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</si>
  <si>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</si>
  <si>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</si>
  <si>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</si>
  <si>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</si>
  <si>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</si>
  <si>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</si>
  <si>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</si>
  <si>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</si>
  <si>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</si>
  <si>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</si>
  <si>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</si>
  <si>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</si>
  <si>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</si>
  <si>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</si>
  <si>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</si>
  <si>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</si>
  <si>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</si>
  <si>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</si>
  <si>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</si>
  <si>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</si>
  <si>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</si>
  <si>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</si>
  <si>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</si>
  <si>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</si>
  <si>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</si>
  <si>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</si>
  <si>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</si>
  <si>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</si>
  <si>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</si>
  <si>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</si>
  <si>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</si>
  <si>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</si>
  <si>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</si>
  <si>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</si>
  <si>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</si>
  <si>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</si>
  <si>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</si>
  <si>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</si>
  <si>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</si>
  <si>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</si>
  <si>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</si>
  <si>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</si>
  <si>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</si>
  <si>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</si>
  <si>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</si>
  <si>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</si>
  <si>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</si>
  <si>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</si>
  <si>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</si>
  <si>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</si>
  <si>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</si>
  <si>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</si>
  <si>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</si>
  <si>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</si>
  <si>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</si>
  <si>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</si>
  <si>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</si>
  <si>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</si>
  <si>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</si>
  <si>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</si>
  <si>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</si>
  <si>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</si>
  <si>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</si>
  <si>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</si>
  <si>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</si>
  <si>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</si>
  <si>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</si>
  <si>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</si>
  <si>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</si>
  <si>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</si>
  <si>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</si>
  <si>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</si>
  <si>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</si>
  <si>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</si>
  <si>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</si>
  <si>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</si>
  <si>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</si>
  <si>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</si>
  <si>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</si>
  <si>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</si>
  <si>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</si>
  <si>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</si>
  <si>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</si>
  <si>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</si>
  <si>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</si>
  <si>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</si>
  <si>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</si>
  <si>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</si>
  <si>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</si>
  <si>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</si>
  <si>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</si>
  <si>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</si>
  <si>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</si>
  <si>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</si>
  <si>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</si>
  <si>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</si>
  <si>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</si>
  <si>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</si>
  <si>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</si>
  <si>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</si>
  <si>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</si>
  <si>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</si>
  <si>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</si>
  <si>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</si>
  <si>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</si>
  <si>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</si>
  <si>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</si>
  <si>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</si>
  <si>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</si>
  <si>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</si>
  <si>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</si>
  <si>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</si>
  <si>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99</t>
  </si>
  <si>
    <t>41990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</si>
  <si>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</si>
  <si>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</si>
  <si>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</si>
  <si>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</si>
  <si>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</si>
  <si>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</si>
  <si>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</si>
  <si>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</si>
  <si>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</si>
  <si>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</si>
  <si>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</si>
  <si>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</si>
  <si>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</si>
  <si>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</si>
  <si>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</si>
  <si>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</si>
  <si>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</si>
  <si>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</si>
  <si>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</si>
  <si>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</si>
  <si>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</si>
  <si>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</si>
  <si>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</si>
  <si>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</si>
  <si>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</si>
  <si>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</si>
  <si>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</si>
  <si>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</si>
  <si>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</si>
  <si>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</si>
  <si>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</si>
  <si>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</si>
  <si>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</si>
  <si>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</si>
  <si>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</si>
  <si>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</si>
  <si>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</si>
  <si>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</si>
  <si>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</si>
  <si>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</si>
  <si>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</si>
  <si>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</si>
  <si>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</si>
  <si>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</si>
  <si>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</si>
  <si>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</si>
  <si>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</si>
  <si>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</si>
  <si>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</si>
  <si>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</si>
  <si>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</si>
  <si>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</si>
  <si>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</si>
  <si>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</si>
  <si>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</si>
  <si>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</si>
  <si>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</si>
  <si>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</si>
  <si>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</t>
  </si>
  <si>
    <t>42120</t>
  </si>
  <si>
    <t>Национальная безопасность и правоохранительная деятельность</t>
  </si>
  <si>
    <t>-20</t>
  </si>
  <si>
    <t>+20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</si>
</sst>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7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3" borderId="0" xfId="1" applyNumberFormat="1" applyFont="1" applyFill="1" applyBorder="1" applyAlignment="1">
      <alignment horizontal="center"/>
    </xf>
    <xf numFmtId="0" fontId="3" fillId="3" borderId="5" xfId="2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zoomScaleNormal="75" zoomScaleSheetLayoutView="100" workbookViewId="0">
      <selection activeCell="F25" sqref="F1:F1048576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56" t="s">
        <v>211</v>
      </c>
      <c r="D1" s="256"/>
      <c r="E1" s="256"/>
    </row>
    <row r="2" spans="1:5" ht="37.5" customHeight="1">
      <c r="A2" s="262" t="s">
        <v>156</v>
      </c>
      <c r="B2" s="262"/>
      <c r="C2" s="262"/>
      <c r="D2" s="262"/>
      <c r="E2" s="262"/>
    </row>
    <row r="3" spans="1:5">
      <c r="A3" s="130"/>
      <c r="B3" s="130"/>
      <c r="C3" s="263" t="s">
        <v>0</v>
      </c>
      <c r="D3" s="263"/>
      <c r="E3" s="263"/>
    </row>
    <row r="4" spans="1:5" ht="21" customHeight="1">
      <c r="A4" s="258" t="s">
        <v>1</v>
      </c>
      <c r="B4" s="260" t="s">
        <v>2</v>
      </c>
      <c r="C4" s="257" t="s">
        <v>3</v>
      </c>
      <c r="D4" s="257"/>
      <c r="E4" s="257"/>
    </row>
    <row r="5" spans="1:5">
      <c r="A5" s="259"/>
      <c r="B5" s="261"/>
      <c r="C5" s="246" t="s">
        <v>188</v>
      </c>
      <c r="D5" s="246" t="s">
        <v>192</v>
      </c>
      <c r="E5" s="246" t="s">
        <v>212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187</v>
      </c>
      <c r="C7" s="19">
        <f>SUM(C8+C22)</f>
        <v>1983.8577100000002</v>
      </c>
      <c r="D7" s="19">
        <f>SUM(D8+D22)</f>
        <v>1695.9</v>
      </c>
      <c r="E7" s="19">
        <f>SUM(E8+E22)</f>
        <v>1736.2</v>
      </c>
    </row>
    <row r="8" spans="1:5">
      <c r="A8" s="20" t="s">
        <v>68</v>
      </c>
      <c r="B8" s="18" t="s">
        <v>73</v>
      </c>
      <c r="C8" s="21">
        <f>C9+C12+C14+C16+C19</f>
        <v>581.1</v>
      </c>
      <c r="D8" s="21">
        <f t="shared" ref="D8:E8" si="0">D9+D12+D14+D16+D19</f>
        <v>586.4</v>
      </c>
      <c r="E8" s="21">
        <f t="shared" si="0"/>
        <v>594.79999999999995</v>
      </c>
    </row>
    <row r="9" spans="1:5">
      <c r="A9" s="20" t="s">
        <v>69</v>
      </c>
      <c r="B9" s="18" t="s">
        <v>4</v>
      </c>
      <c r="C9" s="21">
        <f t="shared" ref="C9:E10" si="1">SUM(C10)</f>
        <v>24</v>
      </c>
      <c r="D9" s="21">
        <f t="shared" si="1"/>
        <v>26</v>
      </c>
      <c r="E9" s="21">
        <f t="shared" si="1"/>
        <v>29</v>
      </c>
    </row>
    <row r="10" spans="1:5">
      <c r="A10" s="20" t="s">
        <v>5</v>
      </c>
      <c r="B10" s="18" t="s">
        <v>6</v>
      </c>
      <c r="C10" s="201">
        <f t="shared" si="1"/>
        <v>24</v>
      </c>
      <c r="D10" s="201">
        <f t="shared" si="1"/>
        <v>26</v>
      </c>
      <c r="E10" s="201">
        <f t="shared" si="1"/>
        <v>29</v>
      </c>
    </row>
    <row r="11" spans="1:5" ht="63">
      <c r="A11" s="22" t="s">
        <v>74</v>
      </c>
      <c r="B11" s="7" t="s">
        <v>189</v>
      </c>
      <c r="C11" s="197">
        <v>24</v>
      </c>
      <c r="D11" s="202">
        <v>26</v>
      </c>
      <c r="E11" s="199">
        <v>29</v>
      </c>
    </row>
    <row r="12" spans="1:5" ht="17.25" customHeight="1">
      <c r="A12" s="20" t="s">
        <v>70</v>
      </c>
      <c r="B12" s="18" t="s">
        <v>7</v>
      </c>
      <c r="C12" s="21">
        <f>SUM(C13)</f>
        <v>36</v>
      </c>
      <c r="D12" s="21">
        <f>SUM(D13)</f>
        <v>36</v>
      </c>
      <c r="E12" s="21">
        <f>SUM(E13)</f>
        <v>37</v>
      </c>
    </row>
    <row r="13" spans="1:5" ht="24" customHeight="1">
      <c r="A13" s="22" t="s">
        <v>75</v>
      </c>
      <c r="B13" s="7" t="s">
        <v>8</v>
      </c>
      <c r="C13" s="197">
        <v>36</v>
      </c>
      <c r="D13" s="197">
        <v>36</v>
      </c>
      <c r="E13" s="198">
        <v>37</v>
      </c>
    </row>
    <row r="14" spans="1:5">
      <c r="A14" s="20" t="s">
        <v>71</v>
      </c>
      <c r="B14" s="18" t="s">
        <v>76</v>
      </c>
      <c r="C14" s="21">
        <f>SUM(C15)</f>
        <v>75</v>
      </c>
      <c r="D14" s="21">
        <f>SUM(D15)</f>
        <v>76</v>
      </c>
      <c r="E14" s="21">
        <f>SUM(E15)</f>
        <v>77</v>
      </c>
    </row>
    <row r="15" spans="1:5" ht="33" customHeight="1">
      <c r="A15" s="22" t="s">
        <v>77</v>
      </c>
      <c r="B15" s="23" t="s">
        <v>78</v>
      </c>
      <c r="C15" s="197">
        <v>75</v>
      </c>
      <c r="D15" s="199">
        <v>76</v>
      </c>
      <c r="E15" s="200">
        <v>77</v>
      </c>
    </row>
    <row r="16" spans="1:5">
      <c r="A16" s="20" t="s">
        <v>72</v>
      </c>
      <c r="B16" s="3" t="s">
        <v>9</v>
      </c>
      <c r="C16" s="21">
        <f>SUM(C17+C18)</f>
        <v>413</v>
      </c>
      <c r="D16" s="21">
        <f>SUM(D17+D18)</f>
        <v>414</v>
      </c>
      <c r="E16" s="21">
        <f>SUM(E17+E18)</f>
        <v>416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261</v>
      </c>
      <c r="D18" s="199">
        <v>262</v>
      </c>
      <c r="E18" s="200">
        <v>264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34.4</v>
      </c>
      <c r="E19" s="21">
        <f t="shared" si="2"/>
        <v>35.799999999999997</v>
      </c>
      <c r="F19" s="241"/>
      <c r="G19" s="243"/>
      <c r="H19" s="243"/>
    </row>
    <row r="20" spans="1:8" ht="63">
      <c r="A20" s="22" t="s">
        <v>190</v>
      </c>
      <c r="B20" s="23" t="s">
        <v>191</v>
      </c>
      <c r="C20" s="197">
        <v>17.2</v>
      </c>
      <c r="D20" s="199">
        <v>17.899999999999999</v>
      </c>
      <c r="E20" s="200">
        <v>18.600000000000001</v>
      </c>
    </row>
    <row r="21" spans="1:8" ht="63">
      <c r="A21" s="22" t="s">
        <v>157</v>
      </c>
      <c r="B21" s="23" t="s">
        <v>172</v>
      </c>
      <c r="C21" s="197">
        <v>15.9</v>
      </c>
      <c r="D21" s="199">
        <v>16.5</v>
      </c>
      <c r="E21" s="200">
        <v>17.2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1402.7577100000001</v>
      </c>
      <c r="D22" s="21">
        <f t="shared" ref="D22" si="3">D23+D26+D28+D31</f>
        <v>1109.5</v>
      </c>
      <c r="E22" s="21">
        <f>E23+E26+E28+E31</f>
        <v>1141.4000000000001</v>
      </c>
    </row>
    <row r="23" spans="1:8" ht="17.25" customHeight="1">
      <c r="A23" s="20" t="s">
        <v>163</v>
      </c>
      <c r="B23" s="27" t="s">
        <v>164</v>
      </c>
      <c r="C23" s="21">
        <f>C24+C25</f>
        <v>761.30000000000007</v>
      </c>
      <c r="D23" s="21">
        <f t="shared" ref="D23:E23" si="4">D24+D25</f>
        <v>581.4</v>
      </c>
      <c r="E23" s="21">
        <f t="shared" si="4"/>
        <v>588.70000000000005</v>
      </c>
    </row>
    <row r="24" spans="1:8" ht="31.5" customHeight="1">
      <c r="A24" s="22" t="s">
        <v>165</v>
      </c>
      <c r="B24" s="25" t="s">
        <v>131</v>
      </c>
      <c r="C24" s="200">
        <v>697.7</v>
      </c>
      <c r="D24" s="200">
        <v>581.4</v>
      </c>
      <c r="E24" s="200">
        <v>588.70000000000005</v>
      </c>
    </row>
    <row r="25" spans="1:8" ht="31.5" customHeight="1">
      <c r="A25" s="22" t="s">
        <v>170</v>
      </c>
      <c r="B25" s="11" t="s">
        <v>171</v>
      </c>
      <c r="C25" s="197">
        <v>63.6</v>
      </c>
      <c r="D25" s="199">
        <v>0</v>
      </c>
      <c r="E25" s="200">
        <v>0</v>
      </c>
    </row>
    <row r="26" spans="1:8" ht="19.5" customHeight="1">
      <c r="A26" s="20" t="s">
        <v>195</v>
      </c>
      <c r="B26" s="28" t="s">
        <v>196</v>
      </c>
      <c r="C26" s="213">
        <f>C27</f>
        <v>100</v>
      </c>
      <c r="D26" s="213">
        <f t="shared" ref="D26:E26" si="5">D27</f>
        <v>0</v>
      </c>
      <c r="E26" s="213">
        <f t="shared" si="5"/>
        <v>0</v>
      </c>
    </row>
    <row r="27" spans="1:8" ht="19.5" customHeight="1">
      <c r="A27" s="22" t="s">
        <v>197</v>
      </c>
      <c r="B27" s="25" t="s">
        <v>198</v>
      </c>
      <c r="C27" s="211">
        <v>100</v>
      </c>
      <c r="D27" s="212">
        <v>0</v>
      </c>
      <c r="E27" s="212">
        <v>0</v>
      </c>
    </row>
    <row r="28" spans="1:8">
      <c r="A28" s="20" t="s">
        <v>85</v>
      </c>
      <c r="B28" s="28" t="s">
        <v>86</v>
      </c>
      <c r="C28" s="21">
        <f>SUM(C29+C30)</f>
        <v>132.20000000000002</v>
      </c>
      <c r="D28" s="21">
        <f>SUM(D29+D30)</f>
        <v>146.1</v>
      </c>
      <c r="E28" s="21">
        <f>SUM(E29+E30)</f>
        <v>160.20000000000002</v>
      </c>
    </row>
    <row r="29" spans="1:8" ht="93.75" customHeight="1">
      <c r="A29" s="22" t="s">
        <v>158</v>
      </c>
      <c r="B29" s="86" t="s">
        <v>153</v>
      </c>
      <c r="C29" s="8">
        <v>0.3</v>
      </c>
      <c r="D29" s="8">
        <v>0.4</v>
      </c>
      <c r="E29" s="8">
        <v>0.4</v>
      </c>
    </row>
    <row r="30" spans="1:8" ht="22.5" customHeight="1">
      <c r="A30" s="22" t="s">
        <v>159</v>
      </c>
      <c r="B30" s="7" t="s">
        <v>87</v>
      </c>
      <c r="C30" s="29">
        <v>131.9</v>
      </c>
      <c r="D30" s="29">
        <v>145.69999999999999</v>
      </c>
      <c r="E30" s="29">
        <v>159.80000000000001</v>
      </c>
    </row>
    <row r="31" spans="1:8" ht="21" customHeight="1">
      <c r="A31" s="20" t="s">
        <v>194</v>
      </c>
      <c r="B31" s="18" t="s">
        <v>88</v>
      </c>
      <c r="C31" s="19">
        <f>SUM(C32)</f>
        <v>409.25771000000003</v>
      </c>
      <c r="D31" s="19">
        <f>SUM(D32)</f>
        <v>382</v>
      </c>
      <c r="E31" s="19">
        <f>SUM(E32)</f>
        <v>392.5</v>
      </c>
    </row>
    <row r="32" spans="1:8" ht="66" customHeight="1">
      <c r="A32" s="22" t="s">
        <v>193</v>
      </c>
      <c r="B32" s="25" t="s">
        <v>89</v>
      </c>
      <c r="C32" s="8">
        <f>334.3+30+44.95771</f>
        <v>409.25771000000003</v>
      </c>
      <c r="D32" s="8">
        <f>352+30</f>
        <v>382</v>
      </c>
      <c r="E32" s="8">
        <f>362.5+30</f>
        <v>392.5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8"/>
  <sheetViews>
    <sheetView view="pageBreakPreview" zoomScale="90" zoomScaleNormal="75" zoomScaleSheetLayoutView="90" workbookViewId="0">
      <selection activeCell="M16" sqref="M16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56" t="s">
        <v>218</v>
      </c>
      <c r="K1" s="256"/>
      <c r="L1" s="256"/>
    </row>
    <row r="2" spans="1:13" ht="57.75" customHeight="1">
      <c r="A2" s="265" t="s">
        <v>219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177</v>
      </c>
    </row>
    <row r="4" spans="1:13">
      <c r="A4" s="264" t="s">
        <v>12</v>
      </c>
      <c r="B4" s="264" t="s">
        <v>21</v>
      </c>
      <c r="C4" s="264" t="s">
        <v>13</v>
      </c>
      <c r="D4" s="264" t="s">
        <v>179</v>
      </c>
      <c r="E4" s="264" t="s">
        <v>180</v>
      </c>
      <c r="F4" s="264"/>
      <c r="G4" s="264"/>
      <c r="H4" s="264"/>
      <c r="I4" s="264" t="s">
        <v>181</v>
      </c>
      <c r="J4" s="264" t="s">
        <v>64</v>
      </c>
      <c r="K4" s="264"/>
      <c r="L4" s="264"/>
    </row>
    <row r="5" spans="1:13">
      <c r="A5" s="264" t="s">
        <v>182</v>
      </c>
      <c r="B5" s="264" t="s">
        <v>182</v>
      </c>
      <c r="C5" s="264" t="s">
        <v>182</v>
      </c>
      <c r="D5" s="264" t="s">
        <v>182</v>
      </c>
      <c r="E5" s="264" t="s">
        <v>182</v>
      </c>
      <c r="F5" s="264"/>
      <c r="G5" s="264"/>
      <c r="H5" s="264"/>
      <c r="I5" s="264" t="s">
        <v>182</v>
      </c>
      <c r="J5" s="247" t="s">
        <v>188</v>
      </c>
      <c r="K5" s="247" t="s">
        <v>192</v>
      </c>
      <c r="L5" s="247" t="s">
        <v>212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2078.6437100000003</v>
      </c>
      <c r="K7" s="138">
        <f>K8</f>
        <v>1654.3</v>
      </c>
      <c r="L7" s="138">
        <f t="shared" ref="L7" si="0">L8</f>
        <v>1684.2</v>
      </c>
      <c r="M7" s="245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J9+J51+J67+J82+J98+J105+J60</f>
        <v>2078.6437100000003</v>
      </c>
      <c r="K8" s="138">
        <f>K9+K51+K67+K82+K98+K105+K117</f>
        <v>1654.3</v>
      </c>
      <c r="L8" s="138">
        <f>L9+L51+L67+L82+L98+L105+L117</f>
        <v>1684.2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J10+J19+J40+J46</f>
        <v>1172.8</v>
      </c>
      <c r="K9" s="138">
        <f>K10+K19+K40+K46</f>
        <v>862.4</v>
      </c>
      <c r="L9" s="138">
        <f>L10+L19+L40+L46</f>
        <v>867.7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482.99</v>
      </c>
      <c r="K10" s="142">
        <f t="shared" ref="K10:L14" si="1">K11</f>
        <v>394</v>
      </c>
      <c r="L10" s="142">
        <f t="shared" si="1"/>
        <v>394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482.99</v>
      </c>
      <c r="K11" s="143">
        <f t="shared" si="1"/>
        <v>394</v>
      </c>
      <c r="L11" s="143">
        <f t="shared" si="1"/>
        <v>394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482.99</v>
      </c>
      <c r="K12" s="143">
        <f t="shared" si="1"/>
        <v>394</v>
      </c>
      <c r="L12" s="143">
        <f t="shared" si="1"/>
        <v>394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432.99</v>
      </c>
      <c r="K13" s="143">
        <f t="shared" si="1"/>
        <v>394</v>
      </c>
      <c r="L13" s="143">
        <f t="shared" si="1"/>
        <v>394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432.99</v>
      </c>
      <c r="K14" s="143">
        <f t="shared" si="1"/>
        <v>394</v>
      </c>
      <c r="L14" s="143">
        <f t="shared" si="1"/>
        <v>394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f>412.99+20</f>
        <v>432.99</v>
      </c>
      <c r="K15" s="143">
        <v>394</v>
      </c>
      <c r="L15" s="143">
        <v>394</v>
      </c>
      <c r="M15" s="244" t="s">
        <v>232</v>
      </c>
    </row>
    <row r="16" spans="1:13" ht="47.25">
      <c r="A16" s="7" t="s">
        <v>199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200</v>
      </c>
      <c r="I16" s="215"/>
      <c r="J16" s="143">
        <f>J17</f>
        <v>50</v>
      </c>
      <c r="K16" s="143">
        <f t="shared" ref="K16:L17" si="2">K17</f>
        <v>0</v>
      </c>
      <c r="L16" s="143">
        <f t="shared" si="2"/>
        <v>0</v>
      </c>
    </row>
    <row r="17" spans="1:13" ht="45.75" customHeight="1">
      <c r="A17" s="216" t="s">
        <v>101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200</v>
      </c>
      <c r="I17" s="215" t="s">
        <v>103</v>
      </c>
      <c r="J17" s="143">
        <f>J18</f>
        <v>50</v>
      </c>
      <c r="K17" s="143">
        <f t="shared" si="2"/>
        <v>0</v>
      </c>
      <c r="L17" s="143">
        <f t="shared" si="2"/>
        <v>0</v>
      </c>
    </row>
    <row r="18" spans="1:13" ht="30.75" customHeight="1">
      <c r="A18" s="216" t="s">
        <v>102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200</v>
      </c>
      <c r="I18" s="215" t="s">
        <v>104</v>
      </c>
      <c r="J18" s="143">
        <v>50</v>
      </c>
      <c r="K18" s="143">
        <v>0</v>
      </c>
      <c r="L18" s="143">
        <v>0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J20+J35</f>
        <v>684.31</v>
      </c>
      <c r="K19" s="142">
        <f>K20+K35</f>
        <v>462.9</v>
      </c>
      <c r="L19" s="142">
        <f>L20+L35</f>
        <v>468.7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684.01</v>
      </c>
      <c r="K20" s="143">
        <f>K21</f>
        <v>462.5</v>
      </c>
      <c r="L20" s="143">
        <f>L21</f>
        <v>468.3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J23+J25+J32</f>
        <v>684.01</v>
      </c>
      <c r="K21" s="143">
        <f t="shared" ref="K21:L21" si="3">K23+K25</f>
        <v>462.5</v>
      </c>
      <c r="L21" s="143">
        <f t="shared" si="3"/>
        <v>468.3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353</v>
      </c>
      <c r="K22" s="143">
        <f t="shared" si="4"/>
        <v>328.5</v>
      </c>
      <c r="L22" s="143">
        <f t="shared" si="4"/>
        <v>334.3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353</v>
      </c>
      <c r="K23" s="143">
        <f t="shared" si="4"/>
        <v>328.5</v>
      </c>
      <c r="L23" s="143">
        <f t="shared" si="4"/>
        <v>334.3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v>353</v>
      </c>
      <c r="K24" s="143">
        <v>328.5</v>
      </c>
      <c r="L24" s="143">
        <v>334.3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J30+J28+J26</f>
        <v>280</v>
      </c>
      <c r="K25" s="143">
        <f t="shared" ref="K25:L25" si="5">K30+K28+K26</f>
        <v>134</v>
      </c>
      <c r="L25" s="143">
        <f t="shared" si="5"/>
        <v>134</v>
      </c>
    </row>
    <row r="26" spans="1:13" ht="47.25">
      <c r="A26" s="103" t="s">
        <v>101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103</v>
      </c>
      <c r="J26" s="143">
        <f>J27</f>
        <v>26</v>
      </c>
      <c r="K26" s="143">
        <f t="shared" ref="K26:L26" si="6">K27</f>
        <v>0</v>
      </c>
      <c r="L26" s="143">
        <f t="shared" si="6"/>
        <v>0</v>
      </c>
    </row>
    <row r="27" spans="1:13">
      <c r="A27" s="103" t="s">
        <v>102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90" t="s">
        <v>104</v>
      </c>
      <c r="J27" s="143">
        <v>26</v>
      </c>
      <c r="K27" s="143">
        <v>0</v>
      </c>
      <c r="L27" s="143">
        <v>0</v>
      </c>
    </row>
    <row r="28" spans="1:13" ht="22.5" customHeight="1">
      <c r="A28" s="95" t="s">
        <v>97</v>
      </c>
      <c r="B28" s="94">
        <v>910</v>
      </c>
      <c r="C28" s="89" t="s">
        <v>16</v>
      </c>
      <c r="D28" s="89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90" t="s">
        <v>99</v>
      </c>
      <c r="J28" s="143">
        <f>J29</f>
        <v>204</v>
      </c>
      <c r="K28" s="143">
        <f t="shared" ref="K28:L28" si="7">K29</f>
        <v>84</v>
      </c>
      <c r="L28" s="143">
        <f t="shared" si="7"/>
        <v>84</v>
      </c>
    </row>
    <row r="29" spans="1:13" ht="31.5">
      <c r="A29" s="95" t="s">
        <v>98</v>
      </c>
      <c r="B29" s="94">
        <v>910</v>
      </c>
      <c r="C29" s="89" t="s">
        <v>16</v>
      </c>
      <c r="D29" s="89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6" t="s">
        <v>100</v>
      </c>
      <c r="J29" s="143">
        <v>204</v>
      </c>
      <c r="K29" s="143">
        <v>84</v>
      </c>
      <c r="L29" s="143">
        <v>84</v>
      </c>
    </row>
    <row r="30" spans="1:13" s="37" customFormat="1">
      <c r="A30" s="93" t="s">
        <v>105</v>
      </c>
      <c r="B30" s="94">
        <v>910</v>
      </c>
      <c r="C30" s="6" t="s">
        <v>16</v>
      </c>
      <c r="D30" s="6" t="s">
        <v>17</v>
      </c>
      <c r="E30" s="89" t="s">
        <v>33</v>
      </c>
      <c r="F30" s="89" t="s">
        <v>24</v>
      </c>
      <c r="G30" s="89" t="s">
        <v>36</v>
      </c>
      <c r="H30" s="89" t="s">
        <v>40</v>
      </c>
      <c r="I30" s="133" t="s">
        <v>106</v>
      </c>
      <c r="J30" s="41">
        <f>J31</f>
        <v>50</v>
      </c>
      <c r="K30" s="41">
        <f>K31</f>
        <v>50</v>
      </c>
      <c r="L30" s="41">
        <f>L31</f>
        <v>50</v>
      </c>
      <c r="M30" s="245"/>
    </row>
    <row r="31" spans="1:13" s="37" customFormat="1" ht="15" customHeight="1">
      <c r="A31" s="93" t="s">
        <v>107</v>
      </c>
      <c r="B31" s="94">
        <v>910</v>
      </c>
      <c r="C31" s="6" t="s">
        <v>16</v>
      </c>
      <c r="D31" s="6" t="s">
        <v>17</v>
      </c>
      <c r="E31" s="6" t="s">
        <v>33</v>
      </c>
      <c r="F31" s="89" t="s">
        <v>24</v>
      </c>
      <c r="G31" s="89" t="s">
        <v>36</v>
      </c>
      <c r="H31" s="89" t="s">
        <v>40</v>
      </c>
      <c r="I31" s="133" t="s">
        <v>108</v>
      </c>
      <c r="J31" s="41">
        <v>50</v>
      </c>
      <c r="K31" s="41">
        <v>50</v>
      </c>
      <c r="L31" s="41">
        <v>50</v>
      </c>
      <c r="M31" s="245"/>
    </row>
    <row r="32" spans="1:13" s="37" customFormat="1" ht="21.75" customHeight="1">
      <c r="A32" s="7" t="s">
        <v>199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200</v>
      </c>
      <c r="I32" s="218"/>
      <c r="J32" s="41">
        <f>J33</f>
        <v>51.01</v>
      </c>
      <c r="K32" s="41">
        <f t="shared" ref="K32:L33" si="8">K33</f>
        <v>0</v>
      </c>
      <c r="L32" s="41">
        <f t="shared" si="8"/>
        <v>0</v>
      </c>
      <c r="M32" s="245"/>
    </row>
    <row r="33" spans="1:13" s="37" customFormat="1" ht="21.75" customHeight="1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200</v>
      </c>
      <c r="I33" s="218" t="s">
        <v>103</v>
      </c>
      <c r="J33" s="41">
        <f>J34</f>
        <v>51.01</v>
      </c>
      <c r="K33" s="41">
        <f t="shared" si="8"/>
        <v>0</v>
      </c>
      <c r="L33" s="41">
        <f t="shared" si="8"/>
        <v>0</v>
      </c>
      <c r="M33" s="245"/>
    </row>
    <row r="34" spans="1:13" s="37" customFormat="1" ht="29.25" customHeight="1">
      <c r="A34" s="216" t="s">
        <v>102</v>
      </c>
      <c r="B34" s="94">
        <v>910</v>
      </c>
      <c r="C34" s="217" t="s">
        <v>16</v>
      </c>
      <c r="D34" s="217" t="s">
        <v>17</v>
      </c>
      <c r="E34" s="215" t="s">
        <v>33</v>
      </c>
      <c r="F34" s="214" t="s">
        <v>24</v>
      </c>
      <c r="G34" s="214" t="s">
        <v>36</v>
      </c>
      <c r="H34" s="214" t="s">
        <v>200</v>
      </c>
      <c r="I34" s="218" t="s">
        <v>104</v>
      </c>
      <c r="J34" s="41">
        <v>51.01</v>
      </c>
      <c r="K34" s="41">
        <v>0</v>
      </c>
      <c r="L34" s="41">
        <v>0</v>
      </c>
      <c r="M34" s="245"/>
    </row>
    <row r="35" spans="1:13" s="24" customFormat="1" ht="31.5">
      <c r="A35" s="96" t="s">
        <v>160</v>
      </c>
      <c r="B35" s="94">
        <v>910</v>
      </c>
      <c r="C35" s="6" t="s">
        <v>16</v>
      </c>
      <c r="D35" s="6" t="s">
        <v>17</v>
      </c>
      <c r="E35" s="90">
        <v>89</v>
      </c>
      <c r="F35" s="89"/>
      <c r="G35" s="89"/>
      <c r="H35" s="89"/>
      <c r="I35" s="145"/>
      <c r="J35" s="143">
        <f>J36</f>
        <v>0.3</v>
      </c>
      <c r="K35" s="143">
        <f t="shared" ref="K35:L38" si="9">K36</f>
        <v>0.4</v>
      </c>
      <c r="L35" s="143">
        <f t="shared" si="9"/>
        <v>0.4</v>
      </c>
      <c r="M35" s="241"/>
    </row>
    <row r="36" spans="1:13" s="24" customFormat="1" ht="47.25">
      <c r="A36" s="96" t="s">
        <v>161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/>
      <c r="H36" s="89"/>
      <c r="I36" s="145"/>
      <c r="J36" s="143">
        <f>J37</f>
        <v>0.3</v>
      </c>
      <c r="K36" s="143">
        <f t="shared" si="9"/>
        <v>0.4</v>
      </c>
      <c r="L36" s="143">
        <f t="shared" si="9"/>
        <v>0.4</v>
      </c>
      <c r="M36" s="241"/>
    </row>
    <row r="37" spans="1:13" s="24" customFormat="1" ht="70.5" customHeight="1">
      <c r="A37" s="146" t="s">
        <v>133</v>
      </c>
      <c r="B37" s="94">
        <v>910</v>
      </c>
      <c r="C37" s="6" t="s">
        <v>16</v>
      </c>
      <c r="D37" s="6" t="s">
        <v>17</v>
      </c>
      <c r="E37" s="90">
        <v>89</v>
      </c>
      <c r="F37" s="89" t="s">
        <v>23</v>
      </c>
      <c r="G37" s="89" t="s">
        <v>36</v>
      </c>
      <c r="H37" s="89" t="s">
        <v>42</v>
      </c>
      <c r="I37" s="145"/>
      <c r="J37" s="143">
        <f>J38</f>
        <v>0.3</v>
      </c>
      <c r="K37" s="143">
        <f t="shared" si="9"/>
        <v>0.4</v>
      </c>
      <c r="L37" s="143">
        <f t="shared" si="9"/>
        <v>0.4</v>
      </c>
      <c r="M37" s="241"/>
    </row>
    <row r="38" spans="1:13" s="24" customFormat="1" ht="18" customHeight="1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f>J39</f>
        <v>0.3</v>
      </c>
      <c r="K38" s="143">
        <f t="shared" si="9"/>
        <v>0.4</v>
      </c>
      <c r="L38" s="143">
        <f t="shared" si="9"/>
        <v>0.4</v>
      </c>
      <c r="M38" s="241"/>
    </row>
    <row r="39" spans="1:13" s="24" customFormat="1" ht="34.5" customHeight="1">
      <c r="A39" s="95" t="s">
        <v>98</v>
      </c>
      <c r="B39" s="94">
        <v>910</v>
      </c>
      <c r="C39" s="6" t="s">
        <v>16</v>
      </c>
      <c r="D39" s="6" t="s">
        <v>17</v>
      </c>
      <c r="E39" s="90" t="s">
        <v>47</v>
      </c>
      <c r="F39" s="89" t="s">
        <v>23</v>
      </c>
      <c r="G39" s="89" t="s">
        <v>36</v>
      </c>
      <c r="H39" s="89" t="s">
        <v>42</v>
      </c>
      <c r="I39" s="145" t="s">
        <v>100</v>
      </c>
      <c r="J39" s="143">
        <v>0.3</v>
      </c>
      <c r="K39" s="143">
        <v>0.4</v>
      </c>
      <c r="L39" s="143">
        <v>0.4</v>
      </c>
      <c r="M39" s="241"/>
    </row>
    <row r="40" spans="1:13">
      <c r="A40" s="141" t="s">
        <v>43</v>
      </c>
      <c r="B40" s="94">
        <v>910</v>
      </c>
      <c r="C40" s="117" t="s">
        <v>16</v>
      </c>
      <c r="D40" s="117" t="s">
        <v>44</v>
      </c>
      <c r="E40" s="117"/>
      <c r="F40" s="147"/>
      <c r="G40" s="147"/>
      <c r="H40" s="148"/>
      <c r="I40" s="148"/>
      <c r="J40" s="142">
        <f>J41</f>
        <v>5</v>
      </c>
      <c r="K40" s="142">
        <f t="shared" ref="K40:L44" si="10">K41</f>
        <v>5</v>
      </c>
      <c r="L40" s="142">
        <f t="shared" si="10"/>
        <v>5</v>
      </c>
    </row>
    <row r="41" spans="1:13" ht="31.5">
      <c r="A41" s="149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/>
      <c r="G41" s="89"/>
      <c r="H41" s="97"/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 ht="47.25">
      <c r="A42" s="150" t="s">
        <v>161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/>
      <c r="H42" s="97"/>
      <c r="I42" s="97"/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31.5">
      <c r="A43" s="95" t="s">
        <v>162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/>
      <c r="J43" s="143">
        <f>J44</f>
        <v>5</v>
      </c>
      <c r="K43" s="143">
        <f t="shared" si="10"/>
        <v>5</v>
      </c>
      <c r="L43" s="143">
        <f t="shared" si="10"/>
        <v>5</v>
      </c>
    </row>
    <row r="44" spans="1:13">
      <c r="A44" s="93" t="s">
        <v>105</v>
      </c>
      <c r="B44" s="94">
        <v>910</v>
      </c>
      <c r="C44" s="89" t="s">
        <v>16</v>
      </c>
      <c r="D44" s="89" t="s">
        <v>44</v>
      </c>
      <c r="E44" s="90">
        <v>89</v>
      </c>
      <c r="F44" s="89" t="s">
        <v>23</v>
      </c>
      <c r="G44" s="89" t="s">
        <v>36</v>
      </c>
      <c r="H44" s="89" t="s">
        <v>45</v>
      </c>
      <c r="I44" s="97" t="s">
        <v>106</v>
      </c>
      <c r="J44" s="143">
        <f>J45</f>
        <v>5</v>
      </c>
      <c r="K44" s="143">
        <f t="shared" si="10"/>
        <v>5</v>
      </c>
      <c r="L44" s="143">
        <f t="shared" si="10"/>
        <v>5</v>
      </c>
    </row>
    <row r="45" spans="1:13" ht="20.25" customHeight="1">
      <c r="A45" s="95" t="s">
        <v>46</v>
      </c>
      <c r="B45" s="94">
        <v>910</v>
      </c>
      <c r="C45" s="89" t="s">
        <v>16</v>
      </c>
      <c r="D45" s="89" t="s">
        <v>44</v>
      </c>
      <c r="E45" s="89" t="s">
        <v>47</v>
      </c>
      <c r="F45" s="89" t="s">
        <v>23</v>
      </c>
      <c r="G45" s="89" t="s">
        <v>36</v>
      </c>
      <c r="H45" s="89" t="s">
        <v>45</v>
      </c>
      <c r="I45" s="97" t="s">
        <v>48</v>
      </c>
      <c r="J45" s="143">
        <v>5</v>
      </c>
      <c r="K45" s="143">
        <v>5</v>
      </c>
      <c r="L45" s="143">
        <v>5</v>
      </c>
    </row>
    <row r="46" spans="1:13" ht="18.75" customHeight="1">
      <c r="A46" s="95" t="s">
        <v>206</v>
      </c>
      <c r="B46" s="94">
        <v>910</v>
      </c>
      <c r="C46" s="221" t="s">
        <v>16</v>
      </c>
      <c r="D46" s="117" t="s">
        <v>31</v>
      </c>
      <c r="E46" s="97"/>
      <c r="F46" s="89"/>
      <c r="G46" s="89"/>
      <c r="H46" s="89"/>
      <c r="I46" s="125"/>
      <c r="J46" s="142">
        <f>J47</f>
        <v>0.5</v>
      </c>
      <c r="K46" s="142">
        <f t="shared" ref="K46:L49" si="11">K47</f>
        <v>0.5</v>
      </c>
      <c r="L46" s="142">
        <f t="shared" si="11"/>
        <v>0</v>
      </c>
    </row>
    <row r="47" spans="1:13" ht="54" customHeight="1">
      <c r="A47" s="95" t="s">
        <v>207</v>
      </c>
      <c r="B47" s="94">
        <v>910</v>
      </c>
      <c r="C47" s="89" t="s">
        <v>16</v>
      </c>
      <c r="D47" s="89" t="s">
        <v>31</v>
      </c>
      <c r="E47" s="97" t="s">
        <v>44</v>
      </c>
      <c r="F47" s="89"/>
      <c r="G47" s="89"/>
      <c r="H47" s="89"/>
      <c r="I47" s="125"/>
      <c r="J47" s="143">
        <f>J48</f>
        <v>0.5</v>
      </c>
      <c r="K47" s="143">
        <f t="shared" si="11"/>
        <v>0.5</v>
      </c>
      <c r="L47" s="143">
        <f t="shared" si="11"/>
        <v>0</v>
      </c>
    </row>
    <row r="48" spans="1:13" ht="20.25" customHeight="1">
      <c r="A48" s="95" t="s">
        <v>209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208</v>
      </c>
      <c r="I48" s="125"/>
      <c r="J48" s="143">
        <f>J49</f>
        <v>0.5</v>
      </c>
      <c r="K48" s="143">
        <f t="shared" si="11"/>
        <v>0.5</v>
      </c>
      <c r="L48" s="143">
        <f t="shared" si="11"/>
        <v>0</v>
      </c>
    </row>
    <row r="49" spans="1:12" ht="24.75" customHeight="1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208</v>
      </c>
      <c r="I49" s="125" t="s">
        <v>99</v>
      </c>
      <c r="J49" s="143">
        <f>J50</f>
        <v>0.5</v>
      </c>
      <c r="K49" s="143">
        <f t="shared" si="11"/>
        <v>0.5</v>
      </c>
      <c r="L49" s="143">
        <f t="shared" si="11"/>
        <v>0</v>
      </c>
    </row>
    <row r="50" spans="1:12" ht="39" customHeight="1">
      <c r="A50" s="95" t="s">
        <v>98</v>
      </c>
      <c r="B50" s="94">
        <v>910</v>
      </c>
      <c r="C50" s="89" t="s">
        <v>16</v>
      </c>
      <c r="D50" s="89" t="s">
        <v>31</v>
      </c>
      <c r="E50" s="97" t="s">
        <v>44</v>
      </c>
      <c r="F50" s="89" t="s">
        <v>34</v>
      </c>
      <c r="G50" s="89" t="s">
        <v>36</v>
      </c>
      <c r="H50" s="89" t="s">
        <v>208</v>
      </c>
      <c r="I50" s="125" t="s">
        <v>100</v>
      </c>
      <c r="J50" s="143">
        <v>0.5</v>
      </c>
      <c r="K50" s="143">
        <v>0.5</v>
      </c>
      <c r="L50" s="143">
        <v>0</v>
      </c>
    </row>
    <row r="51" spans="1:12" ht="21" customHeight="1">
      <c r="A51" s="141" t="s">
        <v>49</v>
      </c>
      <c r="B51" s="94">
        <v>910</v>
      </c>
      <c r="C51" s="117" t="s">
        <v>27</v>
      </c>
      <c r="D51" s="117"/>
      <c r="E51" s="148"/>
      <c r="F51" s="117"/>
      <c r="G51" s="117"/>
      <c r="H51" s="117"/>
      <c r="I51" s="151"/>
      <c r="J51" s="142">
        <f>J52</f>
        <v>131.9</v>
      </c>
      <c r="K51" s="142">
        <f>K52</f>
        <v>145.69999999999999</v>
      </c>
      <c r="L51" s="142">
        <f>L52</f>
        <v>159.80000000000001</v>
      </c>
    </row>
    <row r="52" spans="1:12" ht="20.25" customHeight="1">
      <c r="A52" s="144" t="s">
        <v>50</v>
      </c>
      <c r="B52" s="94">
        <v>910</v>
      </c>
      <c r="C52" s="152" t="s">
        <v>27</v>
      </c>
      <c r="D52" s="152" t="s">
        <v>28</v>
      </c>
      <c r="E52" s="102"/>
      <c r="F52" s="101"/>
      <c r="G52" s="101"/>
      <c r="H52" s="101"/>
      <c r="I52" s="153"/>
      <c r="J52" s="142">
        <f>J55</f>
        <v>131.9</v>
      </c>
      <c r="K52" s="142">
        <f>K55</f>
        <v>145.69999999999999</v>
      </c>
      <c r="L52" s="142">
        <f>L55</f>
        <v>159.80000000000001</v>
      </c>
    </row>
    <row r="53" spans="1:12" ht="35.25" customHeight="1">
      <c r="A53" s="149" t="s">
        <v>160</v>
      </c>
      <c r="B53" s="94">
        <v>910</v>
      </c>
      <c r="C53" s="133" t="s">
        <v>27</v>
      </c>
      <c r="D53" s="133" t="s">
        <v>28</v>
      </c>
      <c r="E53" s="6">
        <v>89</v>
      </c>
      <c r="F53" s="6"/>
      <c r="G53" s="6"/>
      <c r="H53" s="6"/>
      <c r="I53" s="88"/>
      <c r="J53" s="143">
        <f t="shared" ref="J53:L54" si="12">J54</f>
        <v>131.9</v>
      </c>
      <c r="K53" s="143">
        <f t="shared" si="12"/>
        <v>145.69999999999999</v>
      </c>
      <c r="L53" s="143">
        <f t="shared" si="12"/>
        <v>159.80000000000001</v>
      </c>
    </row>
    <row r="54" spans="1:12" ht="49.5" customHeight="1">
      <c r="A54" s="150" t="s">
        <v>161</v>
      </c>
      <c r="B54" s="94">
        <v>910</v>
      </c>
      <c r="C54" s="133" t="s">
        <v>27</v>
      </c>
      <c r="D54" s="133" t="s">
        <v>28</v>
      </c>
      <c r="E54" s="6">
        <v>89</v>
      </c>
      <c r="F54" s="6">
        <v>1</v>
      </c>
      <c r="G54" s="6"/>
      <c r="H54" s="6"/>
      <c r="I54" s="88"/>
      <c r="J54" s="143">
        <f t="shared" si="12"/>
        <v>131.9</v>
      </c>
      <c r="K54" s="143">
        <f t="shared" si="12"/>
        <v>145.69999999999999</v>
      </c>
      <c r="L54" s="143">
        <f t="shared" si="12"/>
        <v>159.80000000000001</v>
      </c>
    </row>
    <row r="55" spans="1:12" ht="50.25" customHeight="1">
      <c r="A55" s="154" t="s">
        <v>224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>
        <v>51180</v>
      </c>
      <c r="I55" s="88"/>
      <c r="J55" s="39">
        <f>J56+J58</f>
        <v>131.9</v>
      </c>
      <c r="K55" s="39">
        <f>K56+K58</f>
        <v>145.69999999999999</v>
      </c>
      <c r="L55" s="39">
        <f>L56+L58</f>
        <v>159.80000000000001</v>
      </c>
    </row>
    <row r="56" spans="1:12" ht="51.75" customHeight="1">
      <c r="A56" s="103" t="s">
        <v>101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 t="s">
        <v>51</v>
      </c>
      <c r="I56" s="88" t="s">
        <v>103</v>
      </c>
      <c r="J56" s="39">
        <f>J57</f>
        <v>121</v>
      </c>
      <c r="K56" s="39">
        <f>K57</f>
        <v>128</v>
      </c>
      <c r="L56" s="39">
        <f>L57</f>
        <v>137</v>
      </c>
    </row>
    <row r="57" spans="1:12" ht="23.25" customHeight="1">
      <c r="A57" s="103" t="s">
        <v>102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 t="s">
        <v>51</v>
      </c>
      <c r="I57" s="88" t="s">
        <v>104</v>
      </c>
      <c r="J57" s="39">
        <v>121</v>
      </c>
      <c r="K57" s="39">
        <v>128</v>
      </c>
      <c r="L57" s="39">
        <v>137</v>
      </c>
    </row>
    <row r="58" spans="1:12" ht="24" customHeight="1">
      <c r="A58" s="95" t="s">
        <v>97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 t="s">
        <v>99</v>
      </c>
      <c r="J58" s="39">
        <f t="shared" ref="J58:L58" si="13">J59</f>
        <v>10.9</v>
      </c>
      <c r="K58" s="39">
        <f t="shared" si="13"/>
        <v>17.7</v>
      </c>
      <c r="L58" s="39">
        <f t="shared" si="13"/>
        <v>22.8</v>
      </c>
    </row>
    <row r="59" spans="1:12" ht="33.75" customHeight="1">
      <c r="A59" s="95" t="s">
        <v>98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>
        <v>51180</v>
      </c>
      <c r="I59" s="88" t="s">
        <v>100</v>
      </c>
      <c r="J59" s="39">
        <v>10.9</v>
      </c>
      <c r="K59" s="39">
        <v>17.7</v>
      </c>
      <c r="L59" s="39">
        <v>22.8</v>
      </c>
    </row>
    <row r="60" spans="1:12" ht="33.75" customHeight="1">
      <c r="A60" s="141" t="s">
        <v>230</v>
      </c>
      <c r="B60" s="94">
        <v>910</v>
      </c>
      <c r="C60" s="152" t="s">
        <v>28</v>
      </c>
      <c r="D60" s="133"/>
      <c r="E60" s="254"/>
      <c r="F60" s="6"/>
      <c r="G60" s="6"/>
      <c r="H60" s="6"/>
      <c r="I60" s="88"/>
      <c r="J60" s="156">
        <f t="shared" ref="J60:J65" si="14">J61</f>
        <v>30</v>
      </c>
      <c r="K60" s="156">
        <f t="shared" ref="K60:L60" si="15">K61</f>
        <v>0</v>
      </c>
      <c r="L60" s="156">
        <f t="shared" si="15"/>
        <v>0</v>
      </c>
    </row>
    <row r="61" spans="1:12" ht="33.75" customHeight="1">
      <c r="A61" s="141" t="s">
        <v>227</v>
      </c>
      <c r="B61" s="94">
        <v>910</v>
      </c>
      <c r="C61" s="152" t="s">
        <v>28</v>
      </c>
      <c r="D61" s="152" t="s">
        <v>30</v>
      </c>
      <c r="E61" s="152"/>
      <c r="F61" s="101"/>
      <c r="G61" s="6"/>
      <c r="H61" s="6"/>
      <c r="I61" s="88"/>
      <c r="J61" s="156">
        <f t="shared" si="14"/>
        <v>30</v>
      </c>
      <c r="K61" s="156">
        <f t="shared" ref="K61:L65" si="16">K62</f>
        <v>0</v>
      </c>
      <c r="L61" s="156">
        <f t="shared" si="16"/>
        <v>0</v>
      </c>
    </row>
    <row r="62" spans="1:12" ht="33.75" customHeight="1">
      <c r="A62" s="149" t="s">
        <v>160</v>
      </c>
      <c r="B62" s="94">
        <v>910</v>
      </c>
      <c r="C62" s="133" t="s">
        <v>28</v>
      </c>
      <c r="D62" s="133" t="s">
        <v>30</v>
      </c>
      <c r="E62" s="133" t="s">
        <v>47</v>
      </c>
      <c r="F62" s="6"/>
      <c r="G62" s="6"/>
      <c r="H62" s="6"/>
      <c r="I62" s="88"/>
      <c r="J62" s="39">
        <f t="shared" si="14"/>
        <v>30</v>
      </c>
      <c r="K62" s="39">
        <f t="shared" si="16"/>
        <v>0</v>
      </c>
      <c r="L62" s="39">
        <f t="shared" si="16"/>
        <v>0</v>
      </c>
    </row>
    <row r="63" spans="1:12" ht="33.75" customHeight="1">
      <c r="A63" s="150" t="s">
        <v>161</v>
      </c>
      <c r="B63" s="94">
        <v>910</v>
      </c>
      <c r="C63" s="133" t="s">
        <v>28</v>
      </c>
      <c r="D63" s="133" t="s">
        <v>30</v>
      </c>
      <c r="E63" s="133" t="s">
        <v>47</v>
      </c>
      <c r="F63" s="6" t="s">
        <v>23</v>
      </c>
      <c r="G63" s="6"/>
      <c r="H63" s="6"/>
      <c r="I63" s="88"/>
      <c r="J63" s="39">
        <f t="shared" si="14"/>
        <v>30</v>
      </c>
      <c r="K63" s="39">
        <f t="shared" si="16"/>
        <v>0</v>
      </c>
      <c r="L63" s="39">
        <f t="shared" si="16"/>
        <v>0</v>
      </c>
    </row>
    <row r="64" spans="1:12" ht="23.25" customHeight="1">
      <c r="A64" s="95" t="s">
        <v>228</v>
      </c>
      <c r="B64" s="94">
        <v>910</v>
      </c>
      <c r="C64" s="133" t="s">
        <v>28</v>
      </c>
      <c r="D64" s="133" t="s">
        <v>30</v>
      </c>
      <c r="E64" s="133" t="s">
        <v>47</v>
      </c>
      <c r="F64" s="6" t="s">
        <v>23</v>
      </c>
      <c r="G64" s="6" t="s">
        <v>36</v>
      </c>
      <c r="H64" s="6" t="s">
        <v>229</v>
      </c>
      <c r="I64" s="88"/>
      <c r="J64" s="39">
        <f t="shared" si="14"/>
        <v>30</v>
      </c>
      <c r="K64" s="39">
        <f t="shared" si="16"/>
        <v>0</v>
      </c>
      <c r="L64" s="39">
        <f t="shared" si="16"/>
        <v>0</v>
      </c>
    </row>
    <row r="65" spans="1:15" ht="21.75" customHeight="1">
      <c r="A65" s="95" t="s">
        <v>97</v>
      </c>
      <c r="B65" s="94">
        <v>910</v>
      </c>
      <c r="C65" s="133" t="s">
        <v>28</v>
      </c>
      <c r="D65" s="133" t="s">
        <v>30</v>
      </c>
      <c r="E65" s="133" t="s">
        <v>47</v>
      </c>
      <c r="F65" s="6" t="s">
        <v>23</v>
      </c>
      <c r="G65" s="6" t="s">
        <v>36</v>
      </c>
      <c r="H65" s="6" t="s">
        <v>229</v>
      </c>
      <c r="I65" s="88" t="s">
        <v>99</v>
      </c>
      <c r="J65" s="39">
        <f t="shared" si="14"/>
        <v>30</v>
      </c>
      <c r="K65" s="39">
        <f t="shared" si="16"/>
        <v>0</v>
      </c>
      <c r="L65" s="39">
        <f t="shared" si="16"/>
        <v>0</v>
      </c>
    </row>
    <row r="66" spans="1:15" ht="33.75" customHeight="1">
      <c r="A66" s="95" t="s">
        <v>98</v>
      </c>
      <c r="B66" s="94">
        <v>910</v>
      </c>
      <c r="C66" s="133" t="s">
        <v>28</v>
      </c>
      <c r="D66" s="133" t="s">
        <v>30</v>
      </c>
      <c r="E66" s="133" t="s">
        <v>47</v>
      </c>
      <c r="F66" s="6" t="s">
        <v>23</v>
      </c>
      <c r="G66" s="6" t="s">
        <v>36</v>
      </c>
      <c r="H66" s="6" t="s">
        <v>229</v>
      </c>
      <c r="I66" s="88" t="s">
        <v>100</v>
      </c>
      <c r="J66" s="39">
        <v>30</v>
      </c>
      <c r="K66" s="39">
        <v>0</v>
      </c>
      <c r="L66" s="39">
        <v>0</v>
      </c>
    </row>
    <row r="67" spans="1:15">
      <c r="A67" s="144" t="s">
        <v>52</v>
      </c>
      <c r="B67" s="94">
        <v>910</v>
      </c>
      <c r="C67" s="152" t="s">
        <v>17</v>
      </c>
      <c r="D67" s="152"/>
      <c r="E67" s="101"/>
      <c r="F67" s="101"/>
      <c r="G67" s="101"/>
      <c r="H67" s="101"/>
      <c r="I67" s="101"/>
      <c r="J67" s="156">
        <f>J68</f>
        <v>405.24371000000002</v>
      </c>
      <c r="K67" s="156">
        <f t="shared" ref="K67:L67" si="17">K68</f>
        <v>352</v>
      </c>
      <c r="L67" s="156">
        <f t="shared" si="17"/>
        <v>362.5</v>
      </c>
    </row>
    <row r="68" spans="1:15">
      <c r="A68" s="144" t="s">
        <v>53</v>
      </c>
      <c r="B68" s="94">
        <v>910</v>
      </c>
      <c r="C68" s="101" t="s">
        <v>17</v>
      </c>
      <c r="D68" s="101" t="s">
        <v>29</v>
      </c>
      <c r="E68" s="157"/>
      <c r="F68" s="157"/>
      <c r="G68" s="157"/>
      <c r="H68" s="157"/>
      <c r="I68" s="101"/>
      <c r="J68" s="39">
        <f>J69+J73+J77</f>
        <v>405.24371000000002</v>
      </c>
      <c r="K68" s="39">
        <f t="shared" ref="K68:L68" si="18">K69+K73</f>
        <v>352</v>
      </c>
      <c r="L68" s="39">
        <f t="shared" si="18"/>
        <v>362.5</v>
      </c>
    </row>
    <row r="69" spans="1:15" ht="48" customHeight="1">
      <c r="A69" s="149" t="s">
        <v>202</v>
      </c>
      <c r="B69" s="94">
        <v>910</v>
      </c>
      <c r="C69" s="89" t="s">
        <v>17</v>
      </c>
      <c r="D69" s="89" t="s">
        <v>29</v>
      </c>
      <c r="E69" s="89" t="s">
        <v>31</v>
      </c>
      <c r="F69" s="89"/>
      <c r="G69" s="89"/>
      <c r="H69" s="89"/>
      <c r="I69" s="6"/>
      <c r="J69" s="39">
        <f>J70</f>
        <v>364.45771000000002</v>
      </c>
      <c r="K69" s="39">
        <f t="shared" ref="K69:L71" si="19">K70</f>
        <v>337.3</v>
      </c>
      <c r="L69" s="39">
        <f t="shared" si="19"/>
        <v>362.5</v>
      </c>
    </row>
    <row r="70" spans="1:15" ht="144" customHeight="1">
      <c r="A70" s="194" t="s">
        <v>217</v>
      </c>
      <c r="B70" s="94">
        <v>910</v>
      </c>
      <c r="C70" s="89" t="s">
        <v>17</v>
      </c>
      <c r="D70" s="89" t="s">
        <v>29</v>
      </c>
      <c r="E70" s="89" t="s">
        <v>31</v>
      </c>
      <c r="F70" s="89" t="s">
        <v>34</v>
      </c>
      <c r="G70" s="89" t="s">
        <v>16</v>
      </c>
      <c r="H70" s="89" t="s">
        <v>54</v>
      </c>
      <c r="I70" s="6"/>
      <c r="J70" s="39">
        <f>J71</f>
        <v>364.45771000000002</v>
      </c>
      <c r="K70" s="39">
        <f t="shared" si="19"/>
        <v>337.3</v>
      </c>
      <c r="L70" s="39">
        <f t="shared" si="19"/>
        <v>362.5</v>
      </c>
    </row>
    <row r="71" spans="1:15" ht="22.5" customHeight="1">
      <c r="A71" s="95" t="s">
        <v>97</v>
      </c>
      <c r="B71" s="94">
        <v>910</v>
      </c>
      <c r="C71" s="89" t="s">
        <v>17</v>
      </c>
      <c r="D71" s="89" t="s">
        <v>29</v>
      </c>
      <c r="E71" s="89" t="s">
        <v>31</v>
      </c>
      <c r="F71" s="89" t="s">
        <v>34</v>
      </c>
      <c r="G71" s="89" t="s">
        <v>16</v>
      </c>
      <c r="H71" s="89" t="s">
        <v>54</v>
      </c>
      <c r="I71" s="6" t="s">
        <v>99</v>
      </c>
      <c r="J71" s="39">
        <f>J72</f>
        <v>364.45771000000002</v>
      </c>
      <c r="K71" s="39">
        <f t="shared" si="19"/>
        <v>337.3</v>
      </c>
      <c r="L71" s="39">
        <f t="shared" si="19"/>
        <v>362.5</v>
      </c>
    </row>
    <row r="72" spans="1:15" ht="31.5">
      <c r="A72" s="95" t="s">
        <v>98</v>
      </c>
      <c r="B72" s="94">
        <v>910</v>
      </c>
      <c r="C72" s="89" t="s">
        <v>17</v>
      </c>
      <c r="D72" s="89" t="s">
        <v>29</v>
      </c>
      <c r="E72" s="89" t="s">
        <v>31</v>
      </c>
      <c r="F72" s="89" t="s">
        <v>34</v>
      </c>
      <c r="G72" s="89" t="s">
        <v>16</v>
      </c>
      <c r="H72" s="89" t="s">
        <v>54</v>
      </c>
      <c r="I72" s="6" t="s">
        <v>100</v>
      </c>
      <c r="J72" s="39">
        <f>334.3-J76+44.95771</f>
        <v>364.45771000000002</v>
      </c>
      <c r="K72" s="39">
        <f>352-K76</f>
        <v>337.3</v>
      </c>
      <c r="L72" s="39">
        <f>362.5-L76</f>
        <v>362.5</v>
      </c>
      <c r="M72" s="240"/>
      <c r="N72" s="242"/>
      <c r="O72" s="242"/>
    </row>
    <row r="73" spans="1:15" ht="39.75" customHeight="1">
      <c r="A73" s="119" t="s">
        <v>203</v>
      </c>
      <c r="B73" s="94">
        <v>910</v>
      </c>
      <c r="C73" s="6" t="s">
        <v>17</v>
      </c>
      <c r="D73" s="6" t="s">
        <v>29</v>
      </c>
      <c r="E73" s="6" t="s">
        <v>210</v>
      </c>
      <c r="F73" s="6"/>
      <c r="G73" s="6"/>
      <c r="H73" s="6"/>
      <c r="I73" s="6"/>
      <c r="J73" s="39">
        <f>J74</f>
        <v>14.8</v>
      </c>
      <c r="K73" s="39">
        <f t="shared" ref="K73:L75" si="20">K74</f>
        <v>14.7</v>
      </c>
      <c r="L73" s="39">
        <f t="shared" si="20"/>
        <v>0</v>
      </c>
    </row>
    <row r="74" spans="1:15" ht="157.5">
      <c r="A74" s="194" t="s">
        <v>217</v>
      </c>
      <c r="B74" s="94">
        <v>910</v>
      </c>
      <c r="C74" s="89" t="s">
        <v>17</v>
      </c>
      <c r="D74" s="89" t="s">
        <v>29</v>
      </c>
      <c r="E74" s="89" t="s">
        <v>210</v>
      </c>
      <c r="F74" s="89" t="s">
        <v>34</v>
      </c>
      <c r="G74" s="89" t="s">
        <v>16</v>
      </c>
      <c r="H74" s="89" t="s">
        <v>54</v>
      </c>
      <c r="I74" s="6"/>
      <c r="J74" s="39">
        <f>J75</f>
        <v>14.8</v>
      </c>
      <c r="K74" s="39">
        <f t="shared" si="20"/>
        <v>14.7</v>
      </c>
      <c r="L74" s="39">
        <f t="shared" si="20"/>
        <v>0</v>
      </c>
    </row>
    <row r="75" spans="1:15" ht="31.5">
      <c r="A75" s="95" t="s">
        <v>97</v>
      </c>
      <c r="B75" s="94">
        <v>910</v>
      </c>
      <c r="C75" s="89" t="s">
        <v>17</v>
      </c>
      <c r="D75" s="89" t="s">
        <v>29</v>
      </c>
      <c r="E75" s="89" t="s">
        <v>210</v>
      </c>
      <c r="F75" s="89" t="s">
        <v>34</v>
      </c>
      <c r="G75" s="89" t="s">
        <v>16</v>
      </c>
      <c r="H75" s="89" t="s">
        <v>54</v>
      </c>
      <c r="I75" s="6" t="s">
        <v>99</v>
      </c>
      <c r="J75" s="39">
        <f>J76</f>
        <v>14.8</v>
      </c>
      <c r="K75" s="39">
        <f t="shared" si="20"/>
        <v>14.7</v>
      </c>
      <c r="L75" s="39">
        <f t="shared" si="20"/>
        <v>0</v>
      </c>
    </row>
    <row r="76" spans="1:15" ht="31.5">
      <c r="A76" s="95" t="s">
        <v>98</v>
      </c>
      <c r="B76" s="94">
        <v>910</v>
      </c>
      <c r="C76" s="89" t="s">
        <v>17</v>
      </c>
      <c r="D76" s="89" t="s">
        <v>29</v>
      </c>
      <c r="E76" s="89" t="s">
        <v>210</v>
      </c>
      <c r="F76" s="89" t="s">
        <v>34</v>
      </c>
      <c r="G76" s="89" t="s">
        <v>16</v>
      </c>
      <c r="H76" s="89" t="s">
        <v>54</v>
      </c>
      <c r="I76" s="6" t="s">
        <v>100</v>
      </c>
      <c r="J76" s="39">
        <v>14.8</v>
      </c>
      <c r="K76" s="39">
        <v>14.7</v>
      </c>
      <c r="L76" s="39">
        <v>0</v>
      </c>
    </row>
    <row r="77" spans="1:15" ht="36" customHeight="1">
      <c r="A77" s="149" t="s">
        <v>160</v>
      </c>
      <c r="B77" s="94">
        <v>910</v>
      </c>
      <c r="C77" s="89" t="s">
        <v>17</v>
      </c>
      <c r="D77" s="89" t="s">
        <v>29</v>
      </c>
      <c r="E77" s="89" t="s">
        <v>47</v>
      </c>
      <c r="F77" s="89"/>
      <c r="G77" s="89"/>
      <c r="H77" s="89"/>
      <c r="I77" s="6"/>
      <c r="J77" s="39">
        <f>J78</f>
        <v>25.986000000000001</v>
      </c>
      <c r="K77" s="39">
        <f t="shared" ref="K77:L80" si="21">K78</f>
        <v>0</v>
      </c>
      <c r="L77" s="39">
        <f t="shared" si="21"/>
        <v>0</v>
      </c>
    </row>
    <row r="78" spans="1:15" ht="47.25">
      <c r="A78" s="150" t="s">
        <v>161</v>
      </c>
      <c r="B78" s="94">
        <v>910</v>
      </c>
      <c r="C78" s="89" t="s">
        <v>17</v>
      </c>
      <c r="D78" s="89" t="s">
        <v>29</v>
      </c>
      <c r="E78" s="89" t="s">
        <v>47</v>
      </c>
      <c r="F78" s="89" t="s">
        <v>23</v>
      </c>
      <c r="G78" s="89"/>
      <c r="H78" s="89"/>
      <c r="I78" s="6"/>
      <c r="J78" s="39">
        <f>J79</f>
        <v>25.986000000000001</v>
      </c>
      <c r="K78" s="39">
        <f t="shared" si="21"/>
        <v>0</v>
      </c>
      <c r="L78" s="39">
        <f t="shared" si="21"/>
        <v>0</v>
      </c>
    </row>
    <row r="79" spans="1:15" ht="31.5">
      <c r="A79" s="150" t="s">
        <v>225</v>
      </c>
      <c r="B79" s="94">
        <v>910</v>
      </c>
      <c r="C79" s="89" t="s">
        <v>17</v>
      </c>
      <c r="D79" s="89" t="s">
        <v>29</v>
      </c>
      <c r="E79" s="89" t="s">
        <v>47</v>
      </c>
      <c r="F79" s="89" t="s">
        <v>23</v>
      </c>
      <c r="G79" s="89" t="s">
        <v>36</v>
      </c>
      <c r="H79" s="89" t="s">
        <v>226</v>
      </c>
      <c r="I79" s="6"/>
      <c r="J79" s="39">
        <f>J80</f>
        <v>25.986000000000001</v>
      </c>
      <c r="K79" s="39">
        <f t="shared" si="21"/>
        <v>0</v>
      </c>
      <c r="L79" s="39">
        <f t="shared" si="21"/>
        <v>0</v>
      </c>
    </row>
    <row r="80" spans="1:15" ht="21.75" customHeight="1">
      <c r="A80" s="95" t="s">
        <v>97</v>
      </c>
      <c r="B80" s="94">
        <v>910</v>
      </c>
      <c r="C80" s="89" t="s">
        <v>17</v>
      </c>
      <c r="D80" s="89" t="s">
        <v>29</v>
      </c>
      <c r="E80" s="89" t="s">
        <v>47</v>
      </c>
      <c r="F80" s="89" t="s">
        <v>23</v>
      </c>
      <c r="G80" s="89" t="s">
        <v>36</v>
      </c>
      <c r="H80" s="89" t="s">
        <v>226</v>
      </c>
      <c r="I80" s="6" t="s">
        <v>99</v>
      </c>
      <c r="J80" s="39">
        <f>J81</f>
        <v>25.986000000000001</v>
      </c>
      <c r="K80" s="39">
        <f t="shared" si="21"/>
        <v>0</v>
      </c>
      <c r="L80" s="39">
        <f t="shared" si="21"/>
        <v>0</v>
      </c>
    </row>
    <row r="81" spans="1:12" ht="31.5">
      <c r="A81" s="95" t="s">
        <v>98</v>
      </c>
      <c r="B81" s="94">
        <v>910</v>
      </c>
      <c r="C81" s="89" t="s">
        <v>17</v>
      </c>
      <c r="D81" s="89" t="s">
        <v>29</v>
      </c>
      <c r="E81" s="89" t="s">
        <v>47</v>
      </c>
      <c r="F81" s="89" t="s">
        <v>23</v>
      </c>
      <c r="G81" s="89" t="s">
        <v>36</v>
      </c>
      <c r="H81" s="89" t="s">
        <v>226</v>
      </c>
      <c r="I81" s="6" t="s">
        <v>100</v>
      </c>
      <c r="J81" s="39">
        <v>25.986000000000001</v>
      </c>
      <c r="K81" s="39">
        <v>0</v>
      </c>
      <c r="L81" s="39">
        <v>0</v>
      </c>
    </row>
    <row r="82" spans="1:12">
      <c r="A82" s="144" t="s">
        <v>20</v>
      </c>
      <c r="B82" s="94">
        <v>910</v>
      </c>
      <c r="C82" s="101" t="s">
        <v>19</v>
      </c>
      <c r="D82" s="101"/>
      <c r="E82" s="101"/>
      <c r="F82" s="101"/>
      <c r="G82" s="101"/>
      <c r="H82" s="40"/>
      <c r="I82" s="40"/>
      <c r="J82" s="138">
        <f>J89+J83</f>
        <v>251.9</v>
      </c>
      <c r="K82" s="138">
        <f t="shared" ref="K82:L82" si="22">K89+K83</f>
        <v>207.4</v>
      </c>
      <c r="L82" s="138">
        <f t="shared" si="22"/>
        <v>207.4</v>
      </c>
    </row>
    <row r="83" spans="1:12">
      <c r="A83" s="144" t="s">
        <v>55</v>
      </c>
      <c r="B83" s="94">
        <v>910</v>
      </c>
      <c r="C83" s="101" t="s">
        <v>19</v>
      </c>
      <c r="D83" s="101" t="s">
        <v>27</v>
      </c>
      <c r="E83" s="101"/>
      <c r="F83" s="101"/>
      <c r="G83" s="101"/>
      <c r="H83" s="137"/>
      <c r="I83" s="137"/>
      <c r="J83" s="138">
        <f>J84</f>
        <v>30</v>
      </c>
      <c r="K83" s="138">
        <f t="shared" ref="K83:L87" si="23">K84</f>
        <v>30</v>
      </c>
      <c r="L83" s="138">
        <f t="shared" si="23"/>
        <v>30</v>
      </c>
    </row>
    <row r="84" spans="1:12" ht="31.5">
      <c r="A84" s="149" t="s">
        <v>160</v>
      </c>
      <c r="B84" s="94">
        <v>910</v>
      </c>
      <c r="C84" s="6" t="s">
        <v>19</v>
      </c>
      <c r="D84" s="6" t="s">
        <v>27</v>
      </c>
      <c r="E84" s="6" t="s">
        <v>47</v>
      </c>
      <c r="F84" s="6"/>
      <c r="G84" s="6"/>
      <c r="H84" s="40"/>
      <c r="I84" s="40"/>
      <c r="J84" s="41">
        <f>J85</f>
        <v>30</v>
      </c>
      <c r="K84" s="41">
        <f t="shared" si="23"/>
        <v>30</v>
      </c>
      <c r="L84" s="41">
        <f t="shared" si="23"/>
        <v>30</v>
      </c>
    </row>
    <row r="85" spans="1:12" ht="47.25">
      <c r="A85" s="150" t="s">
        <v>161</v>
      </c>
      <c r="B85" s="94">
        <v>910</v>
      </c>
      <c r="C85" s="6" t="s">
        <v>19</v>
      </c>
      <c r="D85" s="6" t="s">
        <v>27</v>
      </c>
      <c r="E85" s="6" t="s">
        <v>47</v>
      </c>
      <c r="F85" s="6" t="s">
        <v>23</v>
      </c>
      <c r="G85" s="6"/>
      <c r="H85" s="40"/>
      <c r="I85" s="40"/>
      <c r="J85" s="41">
        <f>J86</f>
        <v>30</v>
      </c>
      <c r="K85" s="41">
        <f t="shared" si="23"/>
        <v>30</v>
      </c>
      <c r="L85" s="41">
        <f t="shared" si="23"/>
        <v>30</v>
      </c>
    </row>
    <row r="86" spans="1:12" ht="63">
      <c r="A86" s="119" t="s">
        <v>204</v>
      </c>
      <c r="B86" s="94">
        <v>910</v>
      </c>
      <c r="C86" s="6" t="s">
        <v>19</v>
      </c>
      <c r="D86" s="6" t="s">
        <v>27</v>
      </c>
      <c r="E86" s="6">
        <v>89</v>
      </c>
      <c r="F86" s="6">
        <v>1</v>
      </c>
      <c r="G86" s="6" t="s">
        <v>36</v>
      </c>
      <c r="H86" s="6" t="s">
        <v>205</v>
      </c>
      <c r="I86" s="88"/>
      <c r="J86" s="41">
        <f>J87</f>
        <v>30</v>
      </c>
      <c r="K86" s="41">
        <f t="shared" si="23"/>
        <v>30</v>
      </c>
      <c r="L86" s="41">
        <f t="shared" si="23"/>
        <v>30</v>
      </c>
    </row>
    <row r="87" spans="1:12" ht="31.5">
      <c r="A87" s="95" t="s">
        <v>97</v>
      </c>
      <c r="B87" s="94">
        <v>910</v>
      </c>
      <c r="C87" s="6" t="s">
        <v>19</v>
      </c>
      <c r="D87" s="6" t="s">
        <v>27</v>
      </c>
      <c r="E87" s="6">
        <v>89</v>
      </c>
      <c r="F87" s="6">
        <v>1</v>
      </c>
      <c r="G87" s="6" t="s">
        <v>36</v>
      </c>
      <c r="H87" s="6" t="s">
        <v>205</v>
      </c>
      <c r="I87" s="88" t="s">
        <v>99</v>
      </c>
      <c r="J87" s="41">
        <f>J88</f>
        <v>30</v>
      </c>
      <c r="K87" s="41">
        <f t="shared" si="23"/>
        <v>30</v>
      </c>
      <c r="L87" s="41">
        <f t="shared" si="23"/>
        <v>30</v>
      </c>
    </row>
    <row r="88" spans="1:12" ht="31.5">
      <c r="A88" s="95" t="s">
        <v>98</v>
      </c>
      <c r="B88" s="94">
        <v>910</v>
      </c>
      <c r="C88" s="6" t="s">
        <v>19</v>
      </c>
      <c r="D88" s="6" t="s">
        <v>27</v>
      </c>
      <c r="E88" s="6">
        <v>89</v>
      </c>
      <c r="F88" s="6">
        <v>1</v>
      </c>
      <c r="G88" s="6" t="s">
        <v>36</v>
      </c>
      <c r="H88" s="6" t="s">
        <v>205</v>
      </c>
      <c r="I88" s="88" t="s">
        <v>100</v>
      </c>
      <c r="J88" s="41">
        <v>30</v>
      </c>
      <c r="K88" s="41">
        <v>30</v>
      </c>
      <c r="L88" s="41">
        <v>30</v>
      </c>
    </row>
    <row r="89" spans="1:12">
      <c r="A89" s="144" t="s">
        <v>56</v>
      </c>
      <c r="B89" s="94">
        <v>910</v>
      </c>
      <c r="C89" s="101" t="s">
        <v>19</v>
      </c>
      <c r="D89" s="101" t="s">
        <v>28</v>
      </c>
      <c r="E89" s="101"/>
      <c r="F89" s="101"/>
      <c r="G89" s="147"/>
      <c r="H89" s="137"/>
      <c r="I89" s="137"/>
      <c r="J89" s="138">
        <f>J90</f>
        <v>221.9</v>
      </c>
      <c r="K89" s="138">
        <f t="shared" ref="K89:L89" si="24">K90</f>
        <v>177.4</v>
      </c>
      <c r="L89" s="138">
        <f t="shared" si="24"/>
        <v>177.4</v>
      </c>
    </row>
    <row r="90" spans="1:12" ht="31.5">
      <c r="A90" s="149" t="s">
        <v>160</v>
      </c>
      <c r="B90" s="94">
        <v>910</v>
      </c>
      <c r="C90" s="6" t="s">
        <v>19</v>
      </c>
      <c r="D90" s="6" t="s">
        <v>28</v>
      </c>
      <c r="E90" s="6" t="s">
        <v>47</v>
      </c>
      <c r="F90" s="6"/>
      <c r="G90" s="147"/>
      <c r="H90" s="40"/>
      <c r="I90" s="40"/>
      <c r="J90" s="41">
        <f>J92+J95</f>
        <v>221.9</v>
      </c>
      <c r="K90" s="41">
        <f>K92+K95</f>
        <v>177.4</v>
      </c>
      <c r="L90" s="41">
        <f>L92+L95</f>
        <v>177.4</v>
      </c>
    </row>
    <row r="91" spans="1:12" ht="47.25">
      <c r="A91" s="150" t="s">
        <v>161</v>
      </c>
      <c r="B91" s="94">
        <v>910</v>
      </c>
      <c r="C91" s="6" t="s">
        <v>19</v>
      </c>
      <c r="D91" s="6" t="s">
        <v>28</v>
      </c>
      <c r="E91" s="6" t="s">
        <v>47</v>
      </c>
      <c r="F91" s="120">
        <v>1</v>
      </c>
      <c r="G91" s="147"/>
      <c r="H91" s="40"/>
      <c r="I91" s="40"/>
      <c r="J91" s="41">
        <f>J92+J95</f>
        <v>221.9</v>
      </c>
      <c r="K91" s="41">
        <f>K92+K95</f>
        <v>177.4</v>
      </c>
      <c r="L91" s="41">
        <f>L92+L95</f>
        <v>177.4</v>
      </c>
    </row>
    <row r="92" spans="1:12">
      <c r="A92" s="95" t="s">
        <v>57</v>
      </c>
      <c r="B92" s="94">
        <v>910</v>
      </c>
      <c r="C92" s="6" t="s">
        <v>19</v>
      </c>
      <c r="D92" s="6" t="s">
        <v>28</v>
      </c>
      <c r="E92" s="6" t="s">
        <v>47</v>
      </c>
      <c r="F92" s="120">
        <v>1</v>
      </c>
      <c r="G92" s="89" t="s">
        <v>36</v>
      </c>
      <c r="H92" s="120">
        <v>43010</v>
      </c>
      <c r="I92" s="40"/>
      <c r="J92" s="41">
        <f>J93</f>
        <v>178</v>
      </c>
      <c r="K92" s="41">
        <f t="shared" ref="K92:L92" si="25">K93</f>
        <v>78</v>
      </c>
      <c r="L92" s="41">
        <f t="shared" si="25"/>
        <v>78</v>
      </c>
    </row>
    <row r="93" spans="1:12" ht="17.25" customHeight="1">
      <c r="A93" s="95" t="s">
        <v>97</v>
      </c>
      <c r="B93" s="94">
        <v>910</v>
      </c>
      <c r="C93" s="6" t="s">
        <v>19</v>
      </c>
      <c r="D93" s="6" t="s">
        <v>28</v>
      </c>
      <c r="E93" s="6" t="s">
        <v>47</v>
      </c>
      <c r="F93" s="120">
        <v>1</v>
      </c>
      <c r="G93" s="89" t="s">
        <v>36</v>
      </c>
      <c r="H93" s="120">
        <v>43010</v>
      </c>
      <c r="I93" s="120">
        <v>200</v>
      </c>
      <c r="J93" s="41">
        <f>J94</f>
        <v>178</v>
      </c>
      <c r="K93" s="41">
        <f>K94</f>
        <v>78</v>
      </c>
      <c r="L93" s="41">
        <f>L94</f>
        <v>78</v>
      </c>
    </row>
    <row r="94" spans="1:12" ht="31.5">
      <c r="A94" s="95" t="s">
        <v>98</v>
      </c>
      <c r="B94" s="94">
        <v>910</v>
      </c>
      <c r="C94" s="6" t="s">
        <v>19</v>
      </c>
      <c r="D94" s="6" t="s">
        <v>28</v>
      </c>
      <c r="E94" s="6" t="s">
        <v>47</v>
      </c>
      <c r="F94" s="120">
        <v>1</v>
      </c>
      <c r="G94" s="89" t="s">
        <v>36</v>
      </c>
      <c r="H94" s="120">
        <v>43010</v>
      </c>
      <c r="I94" s="120">
        <v>240</v>
      </c>
      <c r="J94" s="41">
        <f>78+100</f>
        <v>178</v>
      </c>
      <c r="K94" s="41">
        <v>78</v>
      </c>
      <c r="L94" s="41">
        <v>78</v>
      </c>
    </row>
    <row r="95" spans="1:12" ht="19.5" customHeight="1">
      <c r="A95" s="95" t="s">
        <v>136</v>
      </c>
      <c r="B95" s="94">
        <v>910</v>
      </c>
      <c r="C95" s="6" t="s">
        <v>19</v>
      </c>
      <c r="D95" s="6" t="s">
        <v>28</v>
      </c>
      <c r="E95" s="6" t="s">
        <v>47</v>
      </c>
      <c r="F95" s="120">
        <v>1</v>
      </c>
      <c r="G95" s="89" t="s">
        <v>36</v>
      </c>
      <c r="H95" s="120">
        <v>43040</v>
      </c>
      <c r="I95" s="40"/>
      <c r="J95" s="41">
        <f>J96</f>
        <v>43.900000000000006</v>
      </c>
      <c r="K95" s="41">
        <f t="shared" ref="K95:L96" si="26">K96</f>
        <v>99.4</v>
      </c>
      <c r="L95" s="41">
        <f t="shared" si="26"/>
        <v>99.4</v>
      </c>
    </row>
    <row r="96" spans="1:12" ht="16.5" customHeight="1">
      <c r="A96" s="95" t="s">
        <v>97</v>
      </c>
      <c r="B96" s="94">
        <v>910</v>
      </c>
      <c r="C96" s="6" t="s">
        <v>19</v>
      </c>
      <c r="D96" s="6" t="s">
        <v>28</v>
      </c>
      <c r="E96" s="6" t="s">
        <v>47</v>
      </c>
      <c r="F96" s="120">
        <v>1</v>
      </c>
      <c r="G96" s="89" t="s">
        <v>36</v>
      </c>
      <c r="H96" s="120">
        <v>43040</v>
      </c>
      <c r="I96" s="120">
        <v>200</v>
      </c>
      <c r="J96" s="41">
        <f>J97</f>
        <v>43.900000000000006</v>
      </c>
      <c r="K96" s="41">
        <f t="shared" si="26"/>
        <v>99.4</v>
      </c>
      <c r="L96" s="41">
        <f t="shared" si="26"/>
        <v>99.4</v>
      </c>
    </row>
    <row r="97" spans="1:13" ht="38.25" customHeight="1">
      <c r="A97" s="95" t="s">
        <v>98</v>
      </c>
      <c r="B97" s="94">
        <v>910</v>
      </c>
      <c r="C97" s="6" t="s">
        <v>19</v>
      </c>
      <c r="D97" s="6" t="s">
        <v>28</v>
      </c>
      <c r="E97" s="6" t="s">
        <v>47</v>
      </c>
      <c r="F97" s="120">
        <v>1</v>
      </c>
      <c r="G97" s="89" t="s">
        <v>36</v>
      </c>
      <c r="H97" s="120">
        <v>43040</v>
      </c>
      <c r="I97" s="120">
        <v>240</v>
      </c>
      <c r="J97" s="41">
        <f>93.9-30-20</f>
        <v>43.900000000000006</v>
      </c>
      <c r="K97" s="41">
        <v>99.4</v>
      </c>
      <c r="L97" s="41">
        <v>99.4</v>
      </c>
      <c r="M97" s="244" t="s">
        <v>231</v>
      </c>
    </row>
    <row r="98" spans="1:13">
      <c r="A98" s="144" t="s">
        <v>58</v>
      </c>
      <c r="B98" s="94">
        <v>910</v>
      </c>
      <c r="C98" s="101" t="s">
        <v>30</v>
      </c>
      <c r="D98" s="101"/>
      <c r="E98" s="102"/>
      <c r="F98" s="101"/>
      <c r="G98" s="101"/>
      <c r="H98" s="101"/>
      <c r="I98" s="153"/>
      <c r="J98" s="142">
        <f t="shared" ref="J98:L103" si="27">J99</f>
        <v>85.8</v>
      </c>
      <c r="K98" s="142">
        <f t="shared" si="27"/>
        <v>56.589999999999996</v>
      </c>
      <c r="L98" s="142">
        <f t="shared" si="27"/>
        <v>26.594999999999999</v>
      </c>
    </row>
    <row r="99" spans="1:13">
      <c r="A99" s="158" t="s">
        <v>26</v>
      </c>
      <c r="B99" s="94">
        <v>910</v>
      </c>
      <c r="C99" s="101" t="s">
        <v>30</v>
      </c>
      <c r="D99" s="101" t="s">
        <v>16</v>
      </c>
      <c r="E99" s="153"/>
      <c r="F99" s="101"/>
      <c r="G99" s="101"/>
      <c r="H99" s="101"/>
      <c r="I99" s="153"/>
      <c r="J99" s="142">
        <f t="shared" si="27"/>
        <v>85.8</v>
      </c>
      <c r="K99" s="142">
        <f t="shared" si="27"/>
        <v>56.589999999999996</v>
      </c>
      <c r="L99" s="142">
        <f t="shared" si="27"/>
        <v>26.594999999999999</v>
      </c>
    </row>
    <row r="100" spans="1:13" ht="31.5">
      <c r="A100" s="149" t="s">
        <v>160</v>
      </c>
      <c r="B100" s="94">
        <v>910</v>
      </c>
      <c r="C100" s="6" t="s">
        <v>30</v>
      </c>
      <c r="D100" s="6" t="s">
        <v>16</v>
      </c>
      <c r="E100" s="6">
        <v>89</v>
      </c>
      <c r="F100" s="6"/>
      <c r="G100" s="6"/>
      <c r="H100" s="6"/>
      <c r="I100" s="88"/>
      <c r="J100" s="143">
        <f t="shared" si="27"/>
        <v>85.8</v>
      </c>
      <c r="K100" s="143">
        <f t="shared" si="27"/>
        <v>56.589999999999996</v>
      </c>
      <c r="L100" s="143">
        <f t="shared" si="27"/>
        <v>26.594999999999999</v>
      </c>
    </row>
    <row r="101" spans="1:13" ht="47.25">
      <c r="A101" s="150" t="s">
        <v>161</v>
      </c>
      <c r="B101" s="94">
        <v>910</v>
      </c>
      <c r="C101" s="6" t="s">
        <v>30</v>
      </c>
      <c r="D101" s="6" t="s">
        <v>16</v>
      </c>
      <c r="E101" s="6">
        <v>89</v>
      </c>
      <c r="F101" s="6">
        <v>1</v>
      </c>
      <c r="G101" s="6"/>
      <c r="H101" s="6"/>
      <c r="I101" s="88"/>
      <c r="J101" s="143">
        <f t="shared" si="27"/>
        <v>85.8</v>
      </c>
      <c r="K101" s="143">
        <f t="shared" si="27"/>
        <v>56.589999999999996</v>
      </c>
      <c r="L101" s="143">
        <f t="shared" si="27"/>
        <v>26.594999999999999</v>
      </c>
    </row>
    <row r="102" spans="1:13">
      <c r="A102" s="96" t="s">
        <v>92</v>
      </c>
      <c r="B102" s="94">
        <v>910</v>
      </c>
      <c r="C102" s="159" t="s">
        <v>30</v>
      </c>
      <c r="D102" s="159" t="s">
        <v>16</v>
      </c>
      <c r="E102" s="125">
        <v>89</v>
      </c>
      <c r="F102" s="89">
        <v>1</v>
      </c>
      <c r="G102" s="89" t="s">
        <v>36</v>
      </c>
      <c r="H102" s="89" t="s">
        <v>60</v>
      </c>
      <c r="I102" s="125"/>
      <c r="J102" s="143">
        <f t="shared" si="27"/>
        <v>85.8</v>
      </c>
      <c r="K102" s="143">
        <f t="shared" si="27"/>
        <v>56.589999999999996</v>
      </c>
      <c r="L102" s="143">
        <f t="shared" si="27"/>
        <v>26.594999999999999</v>
      </c>
    </row>
    <row r="103" spans="1:13">
      <c r="A103" s="96" t="s">
        <v>93</v>
      </c>
      <c r="B103" s="94">
        <v>910</v>
      </c>
      <c r="C103" s="159" t="s">
        <v>30</v>
      </c>
      <c r="D103" s="159" t="s">
        <v>16</v>
      </c>
      <c r="E103" s="125">
        <v>89</v>
      </c>
      <c r="F103" s="89">
        <v>1</v>
      </c>
      <c r="G103" s="89" t="s">
        <v>36</v>
      </c>
      <c r="H103" s="89" t="s">
        <v>60</v>
      </c>
      <c r="I103" s="125" t="s">
        <v>95</v>
      </c>
      <c r="J103" s="143">
        <f t="shared" si="27"/>
        <v>85.8</v>
      </c>
      <c r="K103" s="143">
        <f t="shared" si="27"/>
        <v>56.589999999999996</v>
      </c>
      <c r="L103" s="143">
        <f t="shared" si="27"/>
        <v>26.594999999999999</v>
      </c>
    </row>
    <row r="104" spans="1:13">
      <c r="A104" s="96" t="s">
        <v>94</v>
      </c>
      <c r="B104" s="94">
        <v>910</v>
      </c>
      <c r="C104" s="159" t="s">
        <v>30</v>
      </c>
      <c r="D104" s="159" t="s">
        <v>16</v>
      </c>
      <c r="E104" s="125">
        <v>89</v>
      </c>
      <c r="F104" s="89">
        <v>1</v>
      </c>
      <c r="G104" s="89" t="s">
        <v>36</v>
      </c>
      <c r="H104" s="89" t="s">
        <v>60</v>
      </c>
      <c r="I104" s="125" t="s">
        <v>96</v>
      </c>
      <c r="J104" s="143">
        <v>85.8</v>
      </c>
      <c r="K104" s="143">
        <f>85.8-K118</f>
        <v>56.589999999999996</v>
      </c>
      <c r="L104" s="143">
        <f>85.8-L118</f>
        <v>26.594999999999999</v>
      </c>
    </row>
    <row r="105" spans="1:13">
      <c r="A105" s="141" t="s">
        <v>18</v>
      </c>
      <c r="B105" s="94">
        <v>910</v>
      </c>
      <c r="C105" s="160" t="s">
        <v>31</v>
      </c>
      <c r="D105" s="160"/>
      <c r="E105" s="151"/>
      <c r="F105" s="117"/>
      <c r="G105" s="117"/>
      <c r="H105" s="117"/>
      <c r="I105" s="151"/>
      <c r="J105" s="142">
        <f t="shared" ref="J105:L110" si="28">J106</f>
        <v>1</v>
      </c>
      <c r="K105" s="142">
        <f t="shared" si="28"/>
        <v>1</v>
      </c>
      <c r="L105" s="142">
        <f t="shared" si="28"/>
        <v>1</v>
      </c>
    </row>
    <row r="106" spans="1:13">
      <c r="A106" s="141" t="s">
        <v>61</v>
      </c>
      <c r="B106" s="94">
        <v>910</v>
      </c>
      <c r="C106" s="117">
        <v>13</v>
      </c>
      <c r="D106" s="117" t="s">
        <v>16</v>
      </c>
      <c r="E106" s="148"/>
      <c r="F106" s="117"/>
      <c r="G106" s="117"/>
      <c r="H106" s="117"/>
      <c r="I106" s="151"/>
      <c r="J106" s="142">
        <f t="shared" si="28"/>
        <v>1</v>
      </c>
      <c r="K106" s="142">
        <f t="shared" si="28"/>
        <v>1</v>
      </c>
      <c r="L106" s="142">
        <f t="shared" si="28"/>
        <v>1</v>
      </c>
    </row>
    <row r="107" spans="1:13" ht="31.5">
      <c r="A107" s="149" t="s">
        <v>160</v>
      </c>
      <c r="B107" s="94">
        <v>910</v>
      </c>
      <c r="C107" s="89" t="s">
        <v>31</v>
      </c>
      <c r="D107" s="89" t="s">
        <v>16</v>
      </c>
      <c r="E107" s="6">
        <v>89</v>
      </c>
      <c r="F107" s="6"/>
      <c r="G107" s="89"/>
      <c r="H107" s="89"/>
      <c r="I107" s="125"/>
      <c r="J107" s="143">
        <f t="shared" si="28"/>
        <v>1</v>
      </c>
      <c r="K107" s="143">
        <f t="shared" si="28"/>
        <v>1</v>
      </c>
      <c r="L107" s="143">
        <f t="shared" si="28"/>
        <v>1</v>
      </c>
    </row>
    <row r="108" spans="1:13" ht="47.25">
      <c r="A108" s="150" t="s">
        <v>161</v>
      </c>
      <c r="B108" s="94">
        <v>910</v>
      </c>
      <c r="C108" s="89" t="s">
        <v>31</v>
      </c>
      <c r="D108" s="89" t="s">
        <v>16</v>
      </c>
      <c r="E108" s="6">
        <v>89</v>
      </c>
      <c r="F108" s="6">
        <v>1</v>
      </c>
      <c r="G108" s="89"/>
      <c r="H108" s="89"/>
      <c r="I108" s="125"/>
      <c r="J108" s="143">
        <f t="shared" si="28"/>
        <v>1</v>
      </c>
      <c r="K108" s="143">
        <f t="shared" si="28"/>
        <v>1</v>
      </c>
      <c r="L108" s="143">
        <f t="shared" si="28"/>
        <v>1</v>
      </c>
    </row>
    <row r="109" spans="1:13">
      <c r="A109" s="95" t="s">
        <v>62</v>
      </c>
      <c r="B109" s="94">
        <v>910</v>
      </c>
      <c r="C109" s="89">
        <v>13</v>
      </c>
      <c r="D109" s="89" t="s">
        <v>16</v>
      </c>
      <c r="E109" s="97">
        <v>89</v>
      </c>
      <c r="F109" s="89">
        <v>1</v>
      </c>
      <c r="G109" s="89" t="s">
        <v>36</v>
      </c>
      <c r="H109" s="89">
        <v>41240</v>
      </c>
      <c r="I109" s="125"/>
      <c r="J109" s="161">
        <f t="shared" si="28"/>
        <v>1</v>
      </c>
      <c r="K109" s="161">
        <f t="shared" si="28"/>
        <v>1</v>
      </c>
      <c r="L109" s="161">
        <f t="shared" si="28"/>
        <v>1</v>
      </c>
    </row>
    <row r="110" spans="1:13">
      <c r="A110" s="95" t="s">
        <v>90</v>
      </c>
      <c r="B110" s="94">
        <v>910</v>
      </c>
      <c r="C110" s="89">
        <v>13</v>
      </c>
      <c r="D110" s="89" t="s">
        <v>16</v>
      </c>
      <c r="E110" s="97">
        <v>89</v>
      </c>
      <c r="F110" s="89">
        <v>1</v>
      </c>
      <c r="G110" s="89" t="s">
        <v>36</v>
      </c>
      <c r="H110" s="89" t="s">
        <v>67</v>
      </c>
      <c r="I110" s="125" t="s">
        <v>91</v>
      </c>
      <c r="J110" s="161">
        <f t="shared" si="28"/>
        <v>1</v>
      </c>
      <c r="K110" s="161">
        <f t="shared" si="28"/>
        <v>1</v>
      </c>
      <c r="L110" s="161">
        <f t="shared" si="28"/>
        <v>1</v>
      </c>
    </row>
    <row r="111" spans="1:13">
      <c r="A111" s="93" t="s">
        <v>63</v>
      </c>
      <c r="B111" s="94">
        <v>910</v>
      </c>
      <c r="C111" s="89">
        <v>13</v>
      </c>
      <c r="D111" s="89" t="s">
        <v>16</v>
      </c>
      <c r="E111" s="97">
        <v>89</v>
      </c>
      <c r="F111" s="89">
        <v>1</v>
      </c>
      <c r="G111" s="89" t="s">
        <v>36</v>
      </c>
      <c r="H111" s="89">
        <v>41240</v>
      </c>
      <c r="I111" s="125">
        <v>730</v>
      </c>
      <c r="J111" s="161">
        <v>1</v>
      </c>
      <c r="K111" s="161">
        <v>1</v>
      </c>
      <c r="L111" s="161">
        <v>1</v>
      </c>
    </row>
    <row r="112" spans="1:13">
      <c r="A112" s="194" t="s">
        <v>201</v>
      </c>
      <c r="B112" s="94">
        <v>910</v>
      </c>
      <c r="C112" s="89" t="s">
        <v>168</v>
      </c>
      <c r="D112" s="89"/>
      <c r="E112" s="97"/>
      <c r="F112" s="89"/>
      <c r="G112" s="89"/>
      <c r="H112" s="89"/>
      <c r="I112" s="125"/>
      <c r="J112" s="41"/>
      <c r="K112" s="161">
        <f t="shared" ref="K112:L117" si="29">K113</f>
        <v>29.21</v>
      </c>
      <c r="L112" s="161">
        <f t="shared" si="29"/>
        <v>59.204999999999998</v>
      </c>
    </row>
    <row r="113" spans="1:12">
      <c r="A113" s="194" t="s">
        <v>201</v>
      </c>
      <c r="B113" s="94">
        <v>910</v>
      </c>
      <c r="C113" s="89" t="s">
        <v>168</v>
      </c>
      <c r="D113" s="89">
        <v>99</v>
      </c>
      <c r="E113" s="97"/>
      <c r="F113" s="89"/>
      <c r="G113" s="89"/>
      <c r="H113" s="89"/>
      <c r="I113" s="125"/>
      <c r="J113" s="41"/>
      <c r="K113" s="161">
        <f t="shared" si="29"/>
        <v>29.21</v>
      </c>
      <c r="L113" s="161">
        <f t="shared" si="29"/>
        <v>59.204999999999998</v>
      </c>
    </row>
    <row r="114" spans="1:12" ht="31.5">
      <c r="A114" s="96" t="s">
        <v>160</v>
      </c>
      <c r="B114" s="94">
        <v>910</v>
      </c>
      <c r="C114" s="89" t="s">
        <v>168</v>
      </c>
      <c r="D114" s="89">
        <v>99</v>
      </c>
      <c r="E114" s="89" t="s">
        <v>47</v>
      </c>
      <c r="F114" s="89" t="s">
        <v>34</v>
      </c>
      <c r="G114" s="89"/>
      <c r="H114" s="89"/>
      <c r="I114" s="125"/>
      <c r="J114" s="41"/>
      <c r="K114" s="161">
        <f t="shared" si="29"/>
        <v>29.21</v>
      </c>
      <c r="L114" s="161">
        <f t="shared" si="29"/>
        <v>59.204999999999998</v>
      </c>
    </row>
    <row r="115" spans="1:12" ht="47.25">
      <c r="A115" s="96" t="s">
        <v>161</v>
      </c>
      <c r="B115" s="94">
        <v>910</v>
      </c>
      <c r="C115" s="89" t="s">
        <v>168</v>
      </c>
      <c r="D115" s="89">
        <v>99</v>
      </c>
      <c r="E115" s="89" t="s">
        <v>47</v>
      </c>
      <c r="F115" s="89" t="s">
        <v>23</v>
      </c>
      <c r="G115" s="89"/>
      <c r="H115" s="89"/>
      <c r="I115" s="125"/>
      <c r="J115" s="41"/>
      <c r="K115" s="161">
        <f t="shared" si="29"/>
        <v>29.21</v>
      </c>
      <c r="L115" s="161">
        <f t="shared" si="29"/>
        <v>59.204999999999998</v>
      </c>
    </row>
    <row r="116" spans="1:12">
      <c r="A116" s="194" t="s">
        <v>201</v>
      </c>
      <c r="B116" s="94">
        <v>910</v>
      </c>
      <c r="C116" s="89" t="s">
        <v>168</v>
      </c>
      <c r="D116" s="89">
        <v>99</v>
      </c>
      <c r="E116" s="89" t="s">
        <v>47</v>
      </c>
      <c r="F116" s="89" t="s">
        <v>23</v>
      </c>
      <c r="G116" s="89" t="s">
        <v>36</v>
      </c>
      <c r="H116" s="89" t="s">
        <v>169</v>
      </c>
      <c r="I116" s="89"/>
      <c r="J116" s="40"/>
      <c r="K116" s="161">
        <f>K117</f>
        <v>29.21</v>
      </c>
      <c r="L116" s="161">
        <f t="shared" si="29"/>
        <v>59.204999999999998</v>
      </c>
    </row>
    <row r="117" spans="1:12">
      <c r="A117" s="93" t="s">
        <v>105</v>
      </c>
      <c r="B117" s="94">
        <v>910</v>
      </c>
      <c r="C117" s="89" t="s">
        <v>168</v>
      </c>
      <c r="D117" s="89">
        <v>99</v>
      </c>
      <c r="E117" s="89" t="s">
        <v>47</v>
      </c>
      <c r="F117" s="89" t="s">
        <v>23</v>
      </c>
      <c r="G117" s="89" t="s">
        <v>36</v>
      </c>
      <c r="H117" s="89" t="s">
        <v>169</v>
      </c>
      <c r="I117" s="89" t="s">
        <v>106</v>
      </c>
      <c r="J117" s="40"/>
      <c r="K117" s="162">
        <f t="shared" si="29"/>
        <v>29.21</v>
      </c>
      <c r="L117" s="162">
        <f t="shared" si="29"/>
        <v>59.204999999999998</v>
      </c>
    </row>
    <row r="118" spans="1:12">
      <c r="A118" s="93" t="s">
        <v>46</v>
      </c>
      <c r="B118" s="94">
        <v>910</v>
      </c>
      <c r="C118" s="89" t="s">
        <v>168</v>
      </c>
      <c r="D118" s="89" t="s">
        <v>168</v>
      </c>
      <c r="E118" s="89" t="s">
        <v>47</v>
      </c>
      <c r="F118" s="89" t="s">
        <v>23</v>
      </c>
      <c r="G118" s="89" t="s">
        <v>36</v>
      </c>
      <c r="H118" s="89" t="s">
        <v>169</v>
      </c>
      <c r="I118" s="89" t="s">
        <v>48</v>
      </c>
      <c r="J118" s="40"/>
      <c r="K118" s="162">
        <v>29.21</v>
      </c>
      <c r="L118" s="162">
        <v>59.204999999999998</v>
      </c>
    </row>
  </sheetData>
  <autoFilter ref="A6:L118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90:G91 F89:G89 F90">
    <cfRule type="expression" dxfId="65" priority="87" stopIfTrue="1">
      <formula>$C40=""</formula>
    </cfRule>
    <cfRule type="expression" dxfId="64" priority="88" stopIfTrue="1">
      <formula>$D40&lt;&gt;""</formula>
    </cfRule>
  </conditionalFormatting>
  <conditionalFormatting sqref="A40">
    <cfRule type="expression" dxfId="63" priority="84" stopIfTrue="1">
      <formula>$F40=""</formula>
    </cfRule>
    <cfRule type="expression" dxfId="62" priority="85" stopIfTrue="1">
      <formula>#REF!&lt;&gt;""</formula>
    </cfRule>
    <cfRule type="expression" dxfId="61" priority="86" stopIfTrue="1">
      <formula>AND($G40="",$F40&lt;&gt;"")</formula>
    </cfRule>
  </conditionalFormatting>
  <conditionalFormatting sqref="F40">
    <cfRule type="expression" dxfId="60" priority="82" stopIfTrue="1">
      <formula>$C40=""</formula>
    </cfRule>
    <cfRule type="expression" dxfId="59" priority="83" stopIfTrue="1">
      <formula>$D40&lt;&gt;""</formula>
    </cfRule>
  </conditionalFormatting>
  <conditionalFormatting sqref="A92 A95">
    <cfRule type="expression" dxfId="58" priority="64" stopIfTrue="1">
      <formula>$F92=""</formula>
    </cfRule>
    <cfRule type="expression" dxfId="57" priority="66" stopIfTrue="1">
      <formula>AND($G92="",$F92&lt;&gt;"")</formula>
    </cfRule>
  </conditionalFormatting>
  <conditionalFormatting sqref="A95">
    <cfRule type="expression" dxfId="56" priority="48" stopIfTrue="1">
      <formula>$F95=""</formula>
    </cfRule>
    <cfRule type="expression" dxfId="55" priority="50" stopIfTrue="1">
      <formula>AND($G95="",$F95&lt;&gt;"")</formula>
    </cfRule>
  </conditionalFormatting>
  <conditionalFormatting sqref="A40">
    <cfRule type="expression" dxfId="54" priority="41" stopIfTrue="1">
      <formula>$F40=""</formula>
    </cfRule>
    <cfRule type="expression" dxfId="53" priority="42" stopIfTrue="1">
      <formula>#REF!&lt;&gt;""</formula>
    </cfRule>
    <cfRule type="expression" dxfId="52" priority="43" stopIfTrue="1">
      <formula>AND($G40="",$F40&lt;&gt;"")</formula>
    </cfRule>
  </conditionalFormatting>
  <conditionalFormatting sqref="G40">
    <cfRule type="expression" dxfId="51" priority="39" stopIfTrue="1">
      <formula>$C40=""</formula>
    </cfRule>
    <cfRule type="expression" dxfId="50" priority="40" stopIfTrue="1">
      <formula>$D40&lt;&gt;""</formula>
    </cfRule>
  </conditionalFormatting>
  <conditionalFormatting sqref="F40">
    <cfRule type="expression" dxfId="49" priority="37" stopIfTrue="1">
      <formula>$C40=""</formula>
    </cfRule>
    <cfRule type="expression" dxfId="48" priority="38" stopIfTrue="1">
      <formula>$D40&lt;&gt;""</formula>
    </cfRule>
  </conditionalFormatting>
  <conditionalFormatting sqref="A37">
    <cfRule type="expression" dxfId="47" priority="13" stopIfTrue="1">
      <formula>$F37=""</formula>
    </cfRule>
    <cfRule type="expression" dxfId="46" priority="14" stopIfTrue="1">
      <formula>#REF!&lt;&gt;""</formula>
    </cfRule>
    <cfRule type="expression" dxfId="45" priority="15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 A95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15"/>
  <sheetViews>
    <sheetView view="pageBreakPreview" zoomScaleNormal="75" zoomScaleSheetLayoutView="100" workbookViewId="0">
      <selection activeCell="I7" sqref="I7:K7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56" t="s">
        <v>220</v>
      </c>
      <c r="J1" s="256"/>
      <c r="K1" s="256"/>
    </row>
    <row r="2" spans="1:12" ht="77.25" customHeight="1">
      <c r="A2" s="265" t="s">
        <v>221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178</v>
      </c>
    </row>
    <row r="4" spans="1:12" ht="18.75" customHeight="1">
      <c r="A4" s="264" t="s">
        <v>12</v>
      </c>
      <c r="B4" s="264" t="s">
        <v>13</v>
      </c>
      <c r="C4" s="264" t="s">
        <v>179</v>
      </c>
      <c r="D4" s="264" t="s">
        <v>180</v>
      </c>
      <c r="E4" s="264"/>
      <c r="F4" s="264"/>
      <c r="G4" s="264"/>
      <c r="H4" s="264" t="s">
        <v>181</v>
      </c>
      <c r="I4" s="264" t="s">
        <v>64</v>
      </c>
      <c r="J4" s="264"/>
      <c r="K4" s="264"/>
    </row>
    <row r="5" spans="1:12" ht="19.5" customHeight="1">
      <c r="A5" s="264" t="s">
        <v>182</v>
      </c>
      <c r="B5" s="264" t="s">
        <v>182</v>
      </c>
      <c r="C5" s="264" t="s">
        <v>182</v>
      </c>
      <c r="D5" s="264" t="s">
        <v>182</v>
      </c>
      <c r="E5" s="264"/>
      <c r="F5" s="264"/>
      <c r="G5" s="264"/>
      <c r="H5" s="264" t="s">
        <v>182</v>
      </c>
      <c r="I5" s="247" t="s">
        <v>188</v>
      </c>
      <c r="J5" s="247" t="s">
        <v>192</v>
      </c>
      <c r="K5" s="247" t="s">
        <v>212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I8+I50+I66+I81+I95+I102+I114+I59</f>
        <v>2078.6437100000003</v>
      </c>
      <c r="J7" s="168">
        <f t="shared" ref="J7:K7" si="0">J8+J50+J66+J81+J95+J102+J114+J59</f>
        <v>1654.3</v>
      </c>
      <c r="K7" s="168">
        <f t="shared" si="0"/>
        <v>1684.2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I9+I18+I39+I45</f>
        <v>1172.8</v>
      </c>
      <c r="J8" s="142">
        <f>J9+J18+J39+J45</f>
        <v>862.4</v>
      </c>
      <c r="K8" s="142">
        <f>K9+K18+K39+K45</f>
        <v>867.7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482.99</v>
      </c>
      <c r="J9" s="142">
        <f t="shared" si="1"/>
        <v>394</v>
      </c>
      <c r="K9" s="142">
        <f t="shared" si="1"/>
        <v>394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482.99</v>
      </c>
      <c r="J10" s="143">
        <f t="shared" si="1"/>
        <v>394</v>
      </c>
      <c r="K10" s="143">
        <f t="shared" si="1"/>
        <v>394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482.99</v>
      </c>
      <c r="J11" s="143">
        <f t="shared" si="1"/>
        <v>394</v>
      </c>
      <c r="K11" s="143">
        <f t="shared" si="1"/>
        <v>394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432.99</v>
      </c>
      <c r="J12" s="143">
        <f t="shared" si="1"/>
        <v>394</v>
      </c>
      <c r="K12" s="143">
        <f t="shared" si="1"/>
        <v>394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1"/>
        <v>432.99</v>
      </c>
      <c r="J13" s="143">
        <f t="shared" si="1"/>
        <v>394</v>
      </c>
      <c r="K13" s="143">
        <f t="shared" si="1"/>
        <v>394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432.99</v>
      </c>
      <c r="J14" s="143">
        <f>'Прил 2'!K15</f>
        <v>394</v>
      </c>
      <c r="K14" s="143">
        <f>'Прил 2'!L15</f>
        <v>394</v>
      </c>
    </row>
    <row r="15" spans="1:12" ht="36" customHeight="1">
      <c r="A15" s="7" t="s">
        <v>199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200</v>
      </c>
      <c r="H15" s="215"/>
      <c r="I15" s="143">
        <f>I16</f>
        <v>50</v>
      </c>
      <c r="J15" s="143">
        <f t="shared" ref="J15:K16" si="2">J16</f>
        <v>0</v>
      </c>
      <c r="K15" s="143">
        <f t="shared" si="2"/>
        <v>0</v>
      </c>
    </row>
    <row r="16" spans="1:12" ht="36" customHeight="1">
      <c r="A16" s="216" t="s">
        <v>101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200</v>
      </c>
      <c r="H16" s="215" t="s">
        <v>103</v>
      </c>
      <c r="I16" s="143">
        <f>I17</f>
        <v>50</v>
      </c>
      <c r="J16" s="143">
        <f t="shared" si="2"/>
        <v>0</v>
      </c>
      <c r="K16" s="143">
        <f t="shared" si="2"/>
        <v>0</v>
      </c>
    </row>
    <row r="17" spans="1:12" ht="36" customHeight="1">
      <c r="A17" s="216" t="s">
        <v>102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200</v>
      </c>
      <c r="H17" s="215" t="s">
        <v>104</v>
      </c>
      <c r="I17" s="143">
        <f>'Прил 2'!J18</f>
        <v>50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I19+I34</f>
        <v>684.31</v>
      </c>
      <c r="J18" s="142">
        <f>J19+J34</f>
        <v>462.9</v>
      </c>
      <c r="K18" s="142">
        <f>K19+K34</f>
        <v>468.7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684.01</v>
      </c>
      <c r="J19" s="143">
        <f>J20</f>
        <v>462.5</v>
      </c>
      <c r="K19" s="143">
        <f>K20</f>
        <v>468.3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I21+I24+I31</f>
        <v>684.01</v>
      </c>
      <c r="J20" s="143">
        <f t="shared" ref="J20:K20" si="3">J21+J24</f>
        <v>462.5</v>
      </c>
      <c r="K20" s="143">
        <f t="shared" si="3"/>
        <v>468.3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353</v>
      </c>
      <c r="J21" s="143">
        <f t="shared" si="4"/>
        <v>328.5</v>
      </c>
      <c r="K21" s="143">
        <f t="shared" si="4"/>
        <v>334.3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4"/>
        <v>353</v>
      </c>
      <c r="J22" s="143">
        <f t="shared" si="4"/>
        <v>328.5</v>
      </c>
      <c r="K22" s="143">
        <f t="shared" si="4"/>
        <v>334.3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353</v>
      </c>
      <c r="J23" s="143">
        <f>'Прил 2'!K24</f>
        <v>328.5</v>
      </c>
      <c r="K23" s="143">
        <f>'Прил 2'!L24</f>
        <v>334.3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I29+I27+I25</f>
        <v>280</v>
      </c>
      <c r="J24" s="143">
        <f t="shared" ref="J24:K24" si="5">J29+J27</f>
        <v>134</v>
      </c>
      <c r="K24" s="143">
        <f t="shared" si="5"/>
        <v>134</v>
      </c>
    </row>
    <row r="25" spans="1:12" ht="63">
      <c r="A25" s="103" t="s">
        <v>101</v>
      </c>
      <c r="B25" s="6" t="s">
        <v>16</v>
      </c>
      <c r="C25" s="6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103</v>
      </c>
      <c r="I25" s="143">
        <f>I26</f>
        <v>26</v>
      </c>
      <c r="J25" s="143">
        <f t="shared" ref="J25:K25" si="6">J26</f>
        <v>0</v>
      </c>
      <c r="K25" s="143">
        <f t="shared" si="6"/>
        <v>0</v>
      </c>
    </row>
    <row r="26" spans="1:12" ht="31.5">
      <c r="A26" s="103" t="s">
        <v>102</v>
      </c>
      <c r="B26" s="6" t="s">
        <v>16</v>
      </c>
      <c r="C26" s="6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90" t="s">
        <v>104</v>
      </c>
      <c r="I26" s="143">
        <f>'Прил 2'!J27</f>
        <v>26</v>
      </c>
      <c r="J26" s="143">
        <f>'Прил 2'!K27</f>
        <v>0</v>
      </c>
      <c r="K26" s="143">
        <f>'Прил 2'!L27</f>
        <v>0</v>
      </c>
    </row>
    <row r="27" spans="1:12" ht="31.5">
      <c r="A27" s="95" t="s">
        <v>97</v>
      </c>
      <c r="B27" s="89" t="s">
        <v>16</v>
      </c>
      <c r="C27" s="89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90" t="s">
        <v>99</v>
      </c>
      <c r="I27" s="143">
        <f>I28</f>
        <v>204</v>
      </c>
      <c r="J27" s="143">
        <f t="shared" ref="J27:K27" si="7">J28</f>
        <v>84</v>
      </c>
      <c r="K27" s="143">
        <f t="shared" si="7"/>
        <v>84</v>
      </c>
    </row>
    <row r="28" spans="1:12" ht="31.5">
      <c r="A28" s="95" t="s">
        <v>98</v>
      </c>
      <c r="B28" s="89" t="s">
        <v>16</v>
      </c>
      <c r="C28" s="89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6" t="s">
        <v>100</v>
      </c>
      <c r="I28" s="143">
        <f>'Прил 2'!J29</f>
        <v>204</v>
      </c>
      <c r="J28" s="143">
        <f>'Прил 2'!K29</f>
        <v>84</v>
      </c>
      <c r="K28" s="143">
        <f>'Прил 2'!L29</f>
        <v>84</v>
      </c>
    </row>
    <row r="29" spans="1:12" s="9" customFormat="1">
      <c r="A29" s="93" t="s">
        <v>105</v>
      </c>
      <c r="B29" s="6" t="s">
        <v>16</v>
      </c>
      <c r="C29" s="6" t="s">
        <v>17</v>
      </c>
      <c r="D29" s="89" t="s">
        <v>33</v>
      </c>
      <c r="E29" s="89" t="s">
        <v>24</v>
      </c>
      <c r="F29" s="89" t="s">
        <v>36</v>
      </c>
      <c r="G29" s="89" t="s">
        <v>40</v>
      </c>
      <c r="H29" s="133" t="s">
        <v>106</v>
      </c>
      <c r="I29" s="161">
        <f>I30</f>
        <v>50</v>
      </c>
      <c r="J29" s="161">
        <f>J30</f>
        <v>50</v>
      </c>
      <c r="K29" s="161">
        <f>K30</f>
        <v>50</v>
      </c>
      <c r="L29" s="31" t="s">
        <v>25</v>
      </c>
    </row>
    <row r="30" spans="1:12" s="9" customFormat="1">
      <c r="A30" s="93" t="s">
        <v>107</v>
      </c>
      <c r="B30" s="6" t="s">
        <v>16</v>
      </c>
      <c r="C30" s="6" t="s">
        <v>17</v>
      </c>
      <c r="D30" s="6" t="s">
        <v>33</v>
      </c>
      <c r="E30" s="89" t="s">
        <v>24</v>
      </c>
      <c r="F30" s="89" t="s">
        <v>36</v>
      </c>
      <c r="G30" s="89" t="s">
        <v>40</v>
      </c>
      <c r="H30" s="133" t="s">
        <v>108</v>
      </c>
      <c r="I30" s="161">
        <f>'Прил 2'!J31</f>
        <v>50</v>
      </c>
      <c r="J30" s="161">
        <f>'Прил 2'!K31</f>
        <v>50</v>
      </c>
      <c r="K30" s="161">
        <f>'Прил 2'!L31</f>
        <v>50</v>
      </c>
      <c r="L30" s="31"/>
    </row>
    <row r="31" spans="1:12" s="9" customFormat="1" ht="47.25">
      <c r="A31" s="7" t="s">
        <v>199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200</v>
      </c>
      <c r="H31" s="218"/>
      <c r="I31" s="161">
        <f>I32</f>
        <v>51.01</v>
      </c>
      <c r="J31" s="161">
        <f t="shared" ref="J31:K32" si="8">J32</f>
        <v>0</v>
      </c>
      <c r="K31" s="161">
        <f t="shared" si="8"/>
        <v>0</v>
      </c>
      <c r="L31" s="31"/>
    </row>
    <row r="32" spans="1:12" s="9" customFormat="1" ht="63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200</v>
      </c>
      <c r="H32" s="218" t="s">
        <v>103</v>
      </c>
      <c r="I32" s="161">
        <f>I33</f>
        <v>51.01</v>
      </c>
      <c r="J32" s="161">
        <f t="shared" si="8"/>
        <v>0</v>
      </c>
      <c r="K32" s="161">
        <f t="shared" si="8"/>
        <v>0</v>
      </c>
      <c r="L32" s="31"/>
    </row>
    <row r="33" spans="1:12" s="9" customFormat="1" ht="31.5">
      <c r="A33" s="216" t="s">
        <v>102</v>
      </c>
      <c r="B33" s="217" t="s">
        <v>16</v>
      </c>
      <c r="C33" s="217" t="s">
        <v>17</v>
      </c>
      <c r="D33" s="215" t="s">
        <v>33</v>
      </c>
      <c r="E33" s="214" t="s">
        <v>24</v>
      </c>
      <c r="F33" s="214" t="s">
        <v>36</v>
      </c>
      <c r="G33" s="214" t="s">
        <v>200</v>
      </c>
      <c r="H33" s="218" t="s">
        <v>104</v>
      </c>
      <c r="I33" s="161">
        <f>'Прил 2'!J34</f>
        <v>51.01</v>
      </c>
      <c r="J33" s="161">
        <f>'Прил 2'!K34</f>
        <v>0</v>
      </c>
      <c r="K33" s="161">
        <f>'Прил 2'!L34</f>
        <v>0</v>
      </c>
      <c r="L33" s="31"/>
    </row>
    <row r="34" spans="1:12" s="2" customFormat="1" ht="47.25">
      <c r="A34" s="96" t="s">
        <v>160</v>
      </c>
      <c r="B34" s="6" t="s">
        <v>16</v>
      </c>
      <c r="C34" s="6" t="s">
        <v>17</v>
      </c>
      <c r="D34" s="90">
        <v>89</v>
      </c>
      <c r="E34" s="89"/>
      <c r="F34" s="89"/>
      <c r="G34" s="89"/>
      <c r="H34" s="145"/>
      <c r="I34" s="161">
        <f>I35</f>
        <v>0.3</v>
      </c>
      <c r="J34" s="161">
        <f t="shared" ref="J34:K37" si="9">J35</f>
        <v>0.4</v>
      </c>
      <c r="K34" s="161">
        <f t="shared" si="9"/>
        <v>0.4</v>
      </c>
      <c r="L34" s="36"/>
    </row>
    <row r="35" spans="1:12" s="2" customFormat="1" ht="47.25">
      <c r="A35" s="96" t="s">
        <v>161</v>
      </c>
      <c r="B35" s="6" t="s">
        <v>16</v>
      </c>
      <c r="C35" s="6" t="s">
        <v>17</v>
      </c>
      <c r="D35" s="90">
        <v>89</v>
      </c>
      <c r="E35" s="89" t="s">
        <v>23</v>
      </c>
      <c r="F35" s="89"/>
      <c r="G35" s="89"/>
      <c r="H35" s="145"/>
      <c r="I35" s="39">
        <f>I36</f>
        <v>0.3</v>
      </c>
      <c r="J35" s="39">
        <f t="shared" si="9"/>
        <v>0.4</v>
      </c>
      <c r="K35" s="39">
        <f t="shared" si="9"/>
        <v>0.4</v>
      </c>
      <c r="L35" s="36"/>
    </row>
    <row r="36" spans="1:12" ht="94.5">
      <c r="A36" s="146" t="s">
        <v>133</v>
      </c>
      <c r="B36" s="6" t="s">
        <v>16</v>
      </c>
      <c r="C36" s="6" t="s">
        <v>17</v>
      </c>
      <c r="D36" s="90">
        <v>89</v>
      </c>
      <c r="E36" s="89" t="s">
        <v>23</v>
      </c>
      <c r="F36" s="89" t="s">
        <v>36</v>
      </c>
      <c r="G36" s="89" t="s">
        <v>42</v>
      </c>
      <c r="H36" s="145"/>
      <c r="I36" s="39">
        <f>I37</f>
        <v>0.3</v>
      </c>
      <c r="J36" s="39">
        <f t="shared" si="9"/>
        <v>0.4</v>
      </c>
      <c r="K36" s="39">
        <f t="shared" si="9"/>
        <v>0.4</v>
      </c>
    </row>
    <row r="37" spans="1:12" ht="31.5">
      <c r="A37" s="95" t="s">
        <v>97</v>
      </c>
      <c r="B37" s="6" t="s">
        <v>16</v>
      </c>
      <c r="C37" s="6" t="s">
        <v>17</v>
      </c>
      <c r="D37" s="90" t="s">
        <v>47</v>
      </c>
      <c r="E37" s="6" t="s">
        <v>23</v>
      </c>
      <c r="F37" s="89" t="s">
        <v>36</v>
      </c>
      <c r="G37" s="89" t="s">
        <v>42</v>
      </c>
      <c r="H37" s="145" t="s">
        <v>99</v>
      </c>
      <c r="I37" s="39">
        <f>I38</f>
        <v>0.3</v>
      </c>
      <c r="J37" s="39">
        <f t="shared" si="9"/>
        <v>0.4</v>
      </c>
      <c r="K37" s="39">
        <f t="shared" si="9"/>
        <v>0.4</v>
      </c>
    </row>
    <row r="38" spans="1:12" ht="31.5">
      <c r="A38" s="95" t="s">
        <v>98</v>
      </c>
      <c r="B38" s="6" t="s">
        <v>16</v>
      </c>
      <c r="C38" s="6" t="s">
        <v>17</v>
      </c>
      <c r="D38" s="90" t="s">
        <v>47</v>
      </c>
      <c r="E38" s="89" t="s">
        <v>23</v>
      </c>
      <c r="F38" s="89" t="s">
        <v>36</v>
      </c>
      <c r="G38" s="89" t="s">
        <v>42</v>
      </c>
      <c r="H38" s="145" t="s">
        <v>100</v>
      </c>
      <c r="I38" s="39">
        <f>'Прил 2'!J39</f>
        <v>0.3</v>
      </c>
      <c r="J38" s="39">
        <f>'Прил 2'!K39</f>
        <v>0.4</v>
      </c>
      <c r="K38" s="39">
        <f>'Прил 2'!L39</f>
        <v>0.4</v>
      </c>
    </row>
    <row r="39" spans="1:12">
      <c r="A39" s="141" t="s">
        <v>43</v>
      </c>
      <c r="B39" s="117" t="s">
        <v>16</v>
      </c>
      <c r="C39" s="117" t="s">
        <v>44</v>
      </c>
      <c r="D39" s="117"/>
      <c r="E39" s="147"/>
      <c r="F39" s="147"/>
      <c r="G39" s="148"/>
      <c r="H39" s="148"/>
      <c r="I39" s="156">
        <f>I40</f>
        <v>5</v>
      </c>
      <c r="J39" s="156">
        <f t="shared" ref="J39:K43" si="10">J40</f>
        <v>5</v>
      </c>
      <c r="K39" s="156">
        <f t="shared" si="10"/>
        <v>5</v>
      </c>
    </row>
    <row r="40" spans="1:12" ht="47.25">
      <c r="A40" s="96" t="s">
        <v>160</v>
      </c>
      <c r="B40" s="89" t="s">
        <v>16</v>
      </c>
      <c r="C40" s="89" t="s">
        <v>44</v>
      </c>
      <c r="D40" s="90">
        <v>89</v>
      </c>
      <c r="E40" s="89"/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47.25">
      <c r="A41" s="96" t="s">
        <v>161</v>
      </c>
      <c r="B41" s="89" t="s">
        <v>16</v>
      </c>
      <c r="C41" s="89" t="s">
        <v>44</v>
      </c>
      <c r="D41" s="90">
        <v>89</v>
      </c>
      <c r="E41" s="89" t="s">
        <v>23</v>
      </c>
      <c r="F41" s="89"/>
      <c r="G41" s="97"/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6"/>
    </row>
    <row r="42" spans="1:12" s="9" customFormat="1" ht="31.5">
      <c r="A42" s="95" t="s">
        <v>162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/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37" customFormat="1">
      <c r="A43" s="93" t="s">
        <v>105</v>
      </c>
      <c r="B43" s="89" t="s">
        <v>16</v>
      </c>
      <c r="C43" s="89" t="s">
        <v>44</v>
      </c>
      <c r="D43" s="90">
        <v>89</v>
      </c>
      <c r="E43" s="89" t="s">
        <v>23</v>
      </c>
      <c r="F43" s="89" t="s">
        <v>36</v>
      </c>
      <c r="G43" s="89" t="s">
        <v>45</v>
      </c>
      <c r="H43" s="97" t="s">
        <v>106</v>
      </c>
      <c r="I43" s="39">
        <f>I44</f>
        <v>5</v>
      </c>
      <c r="J43" s="39">
        <f t="shared" si="10"/>
        <v>5</v>
      </c>
      <c r="K43" s="39">
        <f t="shared" si="10"/>
        <v>5</v>
      </c>
      <c r="L43" s="31"/>
    </row>
    <row r="44" spans="1:12" s="9" customFormat="1" ht="18.75" customHeight="1">
      <c r="A44" s="95" t="s">
        <v>46</v>
      </c>
      <c r="B44" s="89" t="s">
        <v>16</v>
      </c>
      <c r="C44" s="89" t="s">
        <v>44</v>
      </c>
      <c r="D44" s="89" t="s">
        <v>47</v>
      </c>
      <c r="E44" s="89" t="s">
        <v>23</v>
      </c>
      <c r="F44" s="89" t="s">
        <v>36</v>
      </c>
      <c r="G44" s="89" t="s">
        <v>45</v>
      </c>
      <c r="H44" s="97" t="s">
        <v>48</v>
      </c>
      <c r="I44" s="39">
        <f>'Прил 2'!J45</f>
        <v>5</v>
      </c>
      <c r="J44" s="39">
        <f>'Прил 2'!K45</f>
        <v>5</v>
      </c>
      <c r="K44" s="39">
        <f>'Прил 2'!L45</f>
        <v>5</v>
      </c>
      <c r="L44" s="31"/>
    </row>
    <row r="45" spans="1:12" s="9" customFormat="1" ht="18.75" customHeight="1">
      <c r="A45" s="95" t="s">
        <v>206</v>
      </c>
      <c r="B45" s="221" t="s">
        <v>16</v>
      </c>
      <c r="C45" s="117" t="s">
        <v>31</v>
      </c>
      <c r="D45" s="97"/>
      <c r="E45" s="89"/>
      <c r="F45" s="89"/>
      <c r="G45" s="89"/>
      <c r="H45" s="125"/>
      <c r="I45" s="156">
        <f>I46</f>
        <v>0.5</v>
      </c>
      <c r="J45" s="156">
        <f t="shared" ref="J45:K48" si="11">J46</f>
        <v>0.5</v>
      </c>
      <c r="K45" s="156">
        <f t="shared" si="11"/>
        <v>0</v>
      </c>
      <c r="L45" s="31"/>
    </row>
    <row r="46" spans="1:12" s="9" customFormat="1" ht="50.25" customHeight="1">
      <c r="A46" s="95" t="s">
        <v>207</v>
      </c>
      <c r="B46" s="89" t="s">
        <v>16</v>
      </c>
      <c r="C46" s="89" t="s">
        <v>31</v>
      </c>
      <c r="D46" s="97" t="s">
        <v>44</v>
      </c>
      <c r="E46" s="89"/>
      <c r="F46" s="89"/>
      <c r="G46" s="89"/>
      <c r="H46" s="125"/>
      <c r="I46" s="39">
        <f>I47</f>
        <v>0.5</v>
      </c>
      <c r="J46" s="39">
        <f t="shared" si="11"/>
        <v>0.5</v>
      </c>
      <c r="K46" s="39">
        <f t="shared" si="11"/>
        <v>0</v>
      </c>
      <c r="L46" s="31"/>
    </row>
    <row r="47" spans="1:12" s="9" customFormat="1" ht="20.25" customHeight="1">
      <c r="A47" s="95" t="s">
        <v>209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208</v>
      </c>
      <c r="H47" s="125"/>
      <c r="I47" s="39">
        <f>I48</f>
        <v>0.5</v>
      </c>
      <c r="J47" s="39">
        <f t="shared" si="11"/>
        <v>0.5</v>
      </c>
      <c r="K47" s="39">
        <f t="shared" si="11"/>
        <v>0</v>
      </c>
      <c r="L47" s="31"/>
    </row>
    <row r="48" spans="1:12" s="9" customFormat="1" ht="34.5" customHeight="1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208</v>
      </c>
      <c r="H48" s="125" t="s">
        <v>99</v>
      </c>
      <c r="I48" s="39">
        <f>I49</f>
        <v>0.5</v>
      </c>
      <c r="J48" s="39">
        <f t="shared" si="11"/>
        <v>0.5</v>
      </c>
      <c r="K48" s="39">
        <f t="shared" si="11"/>
        <v>0</v>
      </c>
      <c r="L48" s="31"/>
    </row>
    <row r="49" spans="1:12" s="9" customFormat="1" ht="36.75" customHeight="1">
      <c r="A49" s="95" t="s">
        <v>98</v>
      </c>
      <c r="B49" s="89" t="s">
        <v>16</v>
      </c>
      <c r="C49" s="89" t="s">
        <v>31</v>
      </c>
      <c r="D49" s="97" t="s">
        <v>44</v>
      </c>
      <c r="E49" s="89" t="s">
        <v>34</v>
      </c>
      <c r="F49" s="89" t="s">
        <v>36</v>
      </c>
      <c r="G49" s="89" t="s">
        <v>208</v>
      </c>
      <c r="H49" s="125" t="s">
        <v>100</v>
      </c>
      <c r="I49" s="39">
        <f>'Прил 2'!J50</f>
        <v>0.5</v>
      </c>
      <c r="J49" s="39">
        <f>'Прил 2'!K50</f>
        <v>0.5</v>
      </c>
      <c r="K49" s="39">
        <f>'Прил 2'!L50</f>
        <v>0</v>
      </c>
      <c r="L49" s="31"/>
    </row>
    <row r="50" spans="1:12" ht="19.5" customHeight="1">
      <c r="A50" s="141" t="s">
        <v>49</v>
      </c>
      <c r="B50" s="117" t="s">
        <v>27</v>
      </c>
      <c r="C50" s="117"/>
      <c r="D50" s="148"/>
      <c r="E50" s="117"/>
      <c r="F50" s="117"/>
      <c r="G50" s="117"/>
      <c r="H50" s="151"/>
      <c r="I50" s="138">
        <f>I51</f>
        <v>131.9</v>
      </c>
      <c r="J50" s="138">
        <f t="shared" ref="J50:K53" si="12">J51</f>
        <v>145.69999999999999</v>
      </c>
      <c r="K50" s="138">
        <f t="shared" si="12"/>
        <v>159.80000000000001</v>
      </c>
    </row>
    <row r="51" spans="1:12" ht="18" customHeight="1">
      <c r="A51" s="144" t="s">
        <v>50</v>
      </c>
      <c r="B51" s="152" t="s">
        <v>27</v>
      </c>
      <c r="C51" s="152" t="s">
        <v>28</v>
      </c>
      <c r="D51" s="102"/>
      <c r="E51" s="101"/>
      <c r="F51" s="101"/>
      <c r="G51" s="101"/>
      <c r="H51" s="153"/>
      <c r="I51" s="138">
        <f>I52</f>
        <v>131.9</v>
      </c>
      <c r="J51" s="138">
        <f t="shared" si="12"/>
        <v>145.69999999999999</v>
      </c>
      <c r="K51" s="138">
        <f t="shared" si="12"/>
        <v>159.80000000000001</v>
      </c>
    </row>
    <row r="52" spans="1:12" ht="46.5" customHeight="1">
      <c r="A52" s="96" t="s">
        <v>160</v>
      </c>
      <c r="B52" s="133" t="s">
        <v>27</v>
      </c>
      <c r="C52" s="133" t="s">
        <v>28</v>
      </c>
      <c r="D52" s="6">
        <v>89</v>
      </c>
      <c r="E52" s="6"/>
      <c r="F52" s="6"/>
      <c r="G52" s="6"/>
      <c r="H52" s="88"/>
      <c r="I52" s="41">
        <f>I53</f>
        <v>131.9</v>
      </c>
      <c r="J52" s="41">
        <f t="shared" si="12"/>
        <v>145.69999999999999</v>
      </c>
      <c r="K52" s="41">
        <f t="shared" si="12"/>
        <v>159.80000000000001</v>
      </c>
      <c r="L52" s="36"/>
    </row>
    <row r="53" spans="1:12" ht="46.5" customHeight="1">
      <c r="A53" s="96" t="s">
        <v>161</v>
      </c>
      <c r="B53" s="133" t="s">
        <v>27</v>
      </c>
      <c r="C53" s="133" t="s">
        <v>28</v>
      </c>
      <c r="D53" s="6">
        <v>89</v>
      </c>
      <c r="E53" s="6">
        <v>1</v>
      </c>
      <c r="F53" s="6"/>
      <c r="G53" s="6"/>
      <c r="H53" s="88"/>
      <c r="I53" s="41">
        <f>I54</f>
        <v>131.9</v>
      </c>
      <c r="J53" s="41">
        <f t="shared" si="12"/>
        <v>145.69999999999999</v>
      </c>
      <c r="K53" s="41">
        <f t="shared" si="12"/>
        <v>159.80000000000001</v>
      </c>
      <c r="L53" s="36"/>
    </row>
    <row r="54" spans="1:12" ht="47.25" customHeight="1">
      <c r="A54" s="154" t="s">
        <v>224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>
        <v>51180</v>
      </c>
      <c r="H54" s="88"/>
      <c r="I54" s="41">
        <f>I55+I57</f>
        <v>131.9</v>
      </c>
      <c r="J54" s="41">
        <f>J55+J57</f>
        <v>145.69999999999999</v>
      </c>
      <c r="K54" s="41">
        <f>K55+K57</f>
        <v>159.80000000000001</v>
      </c>
    </row>
    <row r="55" spans="1:12" ht="65.25" customHeight="1">
      <c r="A55" s="103" t="s">
        <v>101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 t="s">
        <v>51</v>
      </c>
      <c r="H55" s="88" t="s">
        <v>103</v>
      </c>
      <c r="I55" s="41">
        <f>I56</f>
        <v>121</v>
      </c>
      <c r="J55" s="41">
        <f>J56</f>
        <v>128</v>
      </c>
      <c r="K55" s="41">
        <f>K56</f>
        <v>137</v>
      </c>
    </row>
    <row r="56" spans="1:12" ht="34.5" customHeight="1">
      <c r="A56" s="103" t="s">
        <v>102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 t="s">
        <v>51</v>
      </c>
      <c r="H56" s="88" t="s">
        <v>104</v>
      </c>
      <c r="I56" s="41">
        <f>'Прил 2'!J57</f>
        <v>121</v>
      </c>
      <c r="J56" s="41">
        <f>'Прил 2'!K57</f>
        <v>128</v>
      </c>
      <c r="K56" s="41">
        <f>'Прил 2'!L57</f>
        <v>137</v>
      </c>
    </row>
    <row r="57" spans="1:12" ht="34.5" customHeight="1">
      <c r="A57" s="95" t="s">
        <v>97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 t="s">
        <v>99</v>
      </c>
      <c r="I57" s="41">
        <f t="shared" ref="I57:K57" si="13">I58</f>
        <v>10.9</v>
      </c>
      <c r="J57" s="41">
        <f t="shared" si="13"/>
        <v>17.7</v>
      </c>
      <c r="K57" s="41">
        <f t="shared" si="13"/>
        <v>22.8</v>
      </c>
    </row>
    <row r="58" spans="1:12" ht="35.25" customHeight="1">
      <c r="A58" s="95" t="s">
        <v>98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>
        <v>51180</v>
      </c>
      <c r="H58" s="88" t="s">
        <v>100</v>
      </c>
      <c r="I58" s="41">
        <f>'Прил 2'!J59</f>
        <v>10.9</v>
      </c>
      <c r="J58" s="41">
        <f>'Прил 2'!K59</f>
        <v>17.7</v>
      </c>
      <c r="K58" s="41">
        <f>'Прил 2'!L59</f>
        <v>22.8</v>
      </c>
    </row>
    <row r="59" spans="1:12" ht="30" customHeight="1">
      <c r="A59" s="141" t="s">
        <v>230</v>
      </c>
      <c r="B59" s="152" t="s">
        <v>28</v>
      </c>
      <c r="C59" s="133"/>
      <c r="D59" s="254"/>
      <c r="E59" s="6"/>
      <c r="F59" s="6"/>
      <c r="G59" s="6"/>
      <c r="H59" s="88"/>
      <c r="I59" s="138">
        <f t="shared" ref="I59:I64" si="14">I60</f>
        <v>30</v>
      </c>
      <c r="J59" s="138">
        <f t="shared" ref="J59:K64" si="15">J60</f>
        <v>0</v>
      </c>
      <c r="K59" s="138">
        <f t="shared" si="15"/>
        <v>0</v>
      </c>
    </row>
    <row r="60" spans="1:12" ht="35.25" customHeight="1">
      <c r="A60" s="141" t="s">
        <v>227</v>
      </c>
      <c r="B60" s="152" t="s">
        <v>28</v>
      </c>
      <c r="C60" s="152" t="s">
        <v>30</v>
      </c>
      <c r="D60" s="152"/>
      <c r="E60" s="101"/>
      <c r="F60" s="6"/>
      <c r="G60" s="6"/>
      <c r="H60" s="88"/>
      <c r="I60" s="138">
        <f t="shared" si="14"/>
        <v>30</v>
      </c>
      <c r="J60" s="138">
        <f t="shared" si="15"/>
        <v>0</v>
      </c>
      <c r="K60" s="138">
        <f t="shared" si="15"/>
        <v>0</v>
      </c>
    </row>
    <row r="61" spans="1:12" ht="35.25" customHeight="1">
      <c r="A61" s="149" t="s">
        <v>160</v>
      </c>
      <c r="B61" s="133" t="s">
        <v>28</v>
      </c>
      <c r="C61" s="133" t="s">
        <v>30</v>
      </c>
      <c r="D61" s="133" t="s">
        <v>47</v>
      </c>
      <c r="E61" s="6"/>
      <c r="F61" s="6"/>
      <c r="G61" s="6"/>
      <c r="H61" s="88"/>
      <c r="I61" s="41">
        <f t="shared" si="14"/>
        <v>30</v>
      </c>
      <c r="J61" s="41">
        <f t="shared" si="15"/>
        <v>0</v>
      </c>
      <c r="K61" s="41">
        <f t="shared" si="15"/>
        <v>0</v>
      </c>
    </row>
    <row r="62" spans="1:12" ht="35.25" customHeight="1">
      <c r="A62" s="150" t="s">
        <v>161</v>
      </c>
      <c r="B62" s="133" t="s">
        <v>28</v>
      </c>
      <c r="C62" s="133" t="s">
        <v>30</v>
      </c>
      <c r="D62" s="133" t="s">
        <v>47</v>
      </c>
      <c r="E62" s="6" t="s">
        <v>23</v>
      </c>
      <c r="F62" s="6"/>
      <c r="G62" s="6"/>
      <c r="H62" s="88"/>
      <c r="I62" s="41">
        <f t="shared" si="14"/>
        <v>30</v>
      </c>
      <c r="J62" s="41">
        <f t="shared" si="15"/>
        <v>0</v>
      </c>
      <c r="K62" s="41">
        <f t="shared" si="15"/>
        <v>0</v>
      </c>
    </row>
    <row r="63" spans="1:12" ht="22.5" customHeight="1">
      <c r="A63" s="95" t="s">
        <v>228</v>
      </c>
      <c r="B63" s="133" t="s">
        <v>28</v>
      </c>
      <c r="C63" s="133" t="s">
        <v>30</v>
      </c>
      <c r="D63" s="133" t="s">
        <v>47</v>
      </c>
      <c r="E63" s="6" t="s">
        <v>23</v>
      </c>
      <c r="F63" s="6" t="s">
        <v>36</v>
      </c>
      <c r="G63" s="6" t="s">
        <v>229</v>
      </c>
      <c r="H63" s="88"/>
      <c r="I63" s="41">
        <f t="shared" si="14"/>
        <v>30</v>
      </c>
      <c r="J63" s="41">
        <f t="shared" si="15"/>
        <v>0</v>
      </c>
      <c r="K63" s="41">
        <f t="shared" si="15"/>
        <v>0</v>
      </c>
    </row>
    <row r="64" spans="1:12" ht="35.25" customHeight="1">
      <c r="A64" s="95" t="s">
        <v>97</v>
      </c>
      <c r="B64" s="133" t="s">
        <v>28</v>
      </c>
      <c r="C64" s="133" t="s">
        <v>30</v>
      </c>
      <c r="D64" s="133" t="s">
        <v>47</v>
      </c>
      <c r="E64" s="6" t="s">
        <v>23</v>
      </c>
      <c r="F64" s="6" t="s">
        <v>36</v>
      </c>
      <c r="G64" s="6" t="s">
        <v>229</v>
      </c>
      <c r="H64" s="88" t="s">
        <v>99</v>
      </c>
      <c r="I64" s="41">
        <f t="shared" si="14"/>
        <v>30</v>
      </c>
      <c r="J64" s="41">
        <f t="shared" si="15"/>
        <v>0</v>
      </c>
      <c r="K64" s="41">
        <f t="shared" si="15"/>
        <v>0</v>
      </c>
    </row>
    <row r="65" spans="1:11" ht="35.25" customHeight="1">
      <c r="A65" s="95" t="s">
        <v>98</v>
      </c>
      <c r="B65" s="133" t="s">
        <v>28</v>
      </c>
      <c r="C65" s="133" t="s">
        <v>30</v>
      </c>
      <c r="D65" s="133" t="s">
        <v>47</v>
      </c>
      <c r="E65" s="6" t="s">
        <v>23</v>
      </c>
      <c r="F65" s="6" t="s">
        <v>36</v>
      </c>
      <c r="G65" s="6" t="s">
        <v>229</v>
      </c>
      <c r="H65" s="88" t="s">
        <v>100</v>
      </c>
      <c r="I65" s="41">
        <f>'Прил 2'!J66</f>
        <v>30</v>
      </c>
      <c r="J65" s="41">
        <f>'Прил 2'!K66</f>
        <v>0</v>
      </c>
      <c r="K65" s="41">
        <f>'Прил 2'!L66</f>
        <v>0</v>
      </c>
    </row>
    <row r="66" spans="1:11">
      <c r="A66" s="144" t="s">
        <v>52</v>
      </c>
      <c r="B66" s="152" t="s">
        <v>17</v>
      </c>
      <c r="C66" s="152"/>
      <c r="D66" s="101"/>
      <c r="E66" s="101"/>
      <c r="F66" s="101"/>
      <c r="G66" s="101"/>
      <c r="H66" s="101"/>
      <c r="I66" s="138">
        <f t="shared" ref="I66:K66" si="16">I67</f>
        <v>405.24371000000002</v>
      </c>
      <c r="J66" s="138">
        <f t="shared" si="16"/>
        <v>352</v>
      </c>
      <c r="K66" s="138">
        <f t="shared" si="16"/>
        <v>362.5</v>
      </c>
    </row>
    <row r="67" spans="1:11">
      <c r="A67" s="144" t="s">
        <v>53</v>
      </c>
      <c r="B67" s="101" t="s">
        <v>17</v>
      </c>
      <c r="C67" s="101" t="s">
        <v>29</v>
      </c>
      <c r="D67" s="157"/>
      <c r="E67" s="157"/>
      <c r="F67" s="157"/>
      <c r="G67" s="157"/>
      <c r="H67" s="101"/>
      <c r="I67" s="138">
        <f>I68+I72+I76</f>
        <v>405.24371000000002</v>
      </c>
      <c r="J67" s="138">
        <f t="shared" ref="J67:K67" si="17">J68+J72</f>
        <v>352</v>
      </c>
      <c r="K67" s="138">
        <f t="shared" si="17"/>
        <v>362.5</v>
      </c>
    </row>
    <row r="68" spans="1:11" ht="78.75">
      <c r="A68" s="149" t="s">
        <v>202</v>
      </c>
      <c r="B68" s="89" t="s">
        <v>17</v>
      </c>
      <c r="C68" s="89" t="s">
        <v>29</v>
      </c>
      <c r="D68" s="89" t="s">
        <v>31</v>
      </c>
      <c r="E68" s="89"/>
      <c r="F68" s="89"/>
      <c r="G68" s="89"/>
      <c r="H68" s="6"/>
      <c r="I68" s="41">
        <f>I69</f>
        <v>364.45771000000002</v>
      </c>
      <c r="J68" s="41">
        <f t="shared" ref="J68:K70" si="18">J69</f>
        <v>337.3</v>
      </c>
      <c r="K68" s="41">
        <f t="shared" si="18"/>
        <v>362.5</v>
      </c>
    </row>
    <row r="69" spans="1:11" ht="183" customHeight="1">
      <c r="A69" s="194" t="s">
        <v>217</v>
      </c>
      <c r="B69" s="89" t="s">
        <v>17</v>
      </c>
      <c r="C69" s="89" t="s">
        <v>29</v>
      </c>
      <c r="D69" s="89" t="s">
        <v>31</v>
      </c>
      <c r="E69" s="89" t="s">
        <v>34</v>
      </c>
      <c r="F69" s="89" t="s">
        <v>16</v>
      </c>
      <c r="G69" s="89" t="s">
        <v>54</v>
      </c>
      <c r="H69" s="6"/>
      <c r="I69" s="41">
        <f>I70</f>
        <v>364.45771000000002</v>
      </c>
      <c r="J69" s="41">
        <f t="shared" si="18"/>
        <v>337.3</v>
      </c>
      <c r="K69" s="41">
        <f t="shared" si="18"/>
        <v>362.5</v>
      </c>
    </row>
    <row r="70" spans="1:11" ht="31.5">
      <c r="A70" s="95" t="s">
        <v>97</v>
      </c>
      <c r="B70" s="89" t="s">
        <v>17</v>
      </c>
      <c r="C70" s="89" t="s">
        <v>29</v>
      </c>
      <c r="D70" s="89" t="s">
        <v>31</v>
      </c>
      <c r="E70" s="89" t="s">
        <v>34</v>
      </c>
      <c r="F70" s="89" t="s">
        <v>16</v>
      </c>
      <c r="G70" s="89" t="s">
        <v>54</v>
      </c>
      <c r="H70" s="6" t="s">
        <v>99</v>
      </c>
      <c r="I70" s="41">
        <f>I71</f>
        <v>364.45771000000002</v>
      </c>
      <c r="J70" s="41">
        <f t="shared" si="18"/>
        <v>337.3</v>
      </c>
      <c r="K70" s="41">
        <f t="shared" si="18"/>
        <v>362.5</v>
      </c>
    </row>
    <row r="71" spans="1:11" ht="31.5">
      <c r="A71" s="95" t="s">
        <v>98</v>
      </c>
      <c r="B71" s="89" t="s">
        <v>17</v>
      </c>
      <c r="C71" s="89" t="s">
        <v>29</v>
      </c>
      <c r="D71" s="89" t="s">
        <v>31</v>
      </c>
      <c r="E71" s="89" t="s">
        <v>34</v>
      </c>
      <c r="F71" s="89" t="s">
        <v>16</v>
      </c>
      <c r="G71" s="89" t="s">
        <v>54</v>
      </c>
      <c r="H71" s="6" t="s">
        <v>100</v>
      </c>
      <c r="I71" s="41">
        <f>'Прил 2'!J72</f>
        <v>364.45771000000002</v>
      </c>
      <c r="J71" s="41">
        <f>'Прил 2'!K72</f>
        <v>337.3</v>
      </c>
      <c r="K71" s="41">
        <f>'Прил 2'!L72</f>
        <v>362.5</v>
      </c>
    </row>
    <row r="72" spans="1:11" ht="54" customHeight="1">
      <c r="A72" s="119" t="s">
        <v>203</v>
      </c>
      <c r="B72" s="6" t="s">
        <v>17</v>
      </c>
      <c r="C72" s="6" t="s">
        <v>29</v>
      </c>
      <c r="D72" s="6" t="s">
        <v>210</v>
      </c>
      <c r="E72" s="6"/>
      <c r="F72" s="6"/>
      <c r="G72" s="6"/>
      <c r="H72" s="6"/>
      <c r="I72" s="41">
        <f>I73</f>
        <v>14.8</v>
      </c>
      <c r="J72" s="41">
        <f t="shared" ref="J72:K74" si="19">J73</f>
        <v>14.7</v>
      </c>
      <c r="K72" s="41">
        <f t="shared" si="19"/>
        <v>0</v>
      </c>
    </row>
    <row r="73" spans="1:11" ht="180" customHeight="1">
      <c r="A73" s="194" t="s">
        <v>217</v>
      </c>
      <c r="B73" s="89" t="s">
        <v>17</v>
      </c>
      <c r="C73" s="89" t="s">
        <v>29</v>
      </c>
      <c r="D73" s="89" t="s">
        <v>210</v>
      </c>
      <c r="E73" s="89" t="s">
        <v>34</v>
      </c>
      <c r="F73" s="89" t="s">
        <v>16</v>
      </c>
      <c r="G73" s="89" t="s">
        <v>54</v>
      </c>
      <c r="H73" s="6"/>
      <c r="I73" s="41">
        <f>I74</f>
        <v>14.8</v>
      </c>
      <c r="J73" s="41">
        <f t="shared" si="19"/>
        <v>14.7</v>
      </c>
      <c r="K73" s="41">
        <f t="shared" si="19"/>
        <v>0</v>
      </c>
    </row>
    <row r="74" spans="1:11" ht="31.5">
      <c r="A74" s="95" t="s">
        <v>97</v>
      </c>
      <c r="B74" s="89" t="s">
        <v>17</v>
      </c>
      <c r="C74" s="89" t="s">
        <v>29</v>
      </c>
      <c r="D74" s="89" t="s">
        <v>210</v>
      </c>
      <c r="E74" s="89" t="s">
        <v>34</v>
      </c>
      <c r="F74" s="89" t="s">
        <v>16</v>
      </c>
      <c r="G74" s="89" t="s">
        <v>54</v>
      </c>
      <c r="H74" s="6" t="s">
        <v>99</v>
      </c>
      <c r="I74" s="41">
        <f>I75</f>
        <v>14.8</v>
      </c>
      <c r="J74" s="41">
        <f t="shared" si="19"/>
        <v>14.7</v>
      </c>
      <c r="K74" s="41">
        <f t="shared" si="19"/>
        <v>0</v>
      </c>
    </row>
    <row r="75" spans="1:11" ht="31.5">
      <c r="A75" s="95" t="s">
        <v>98</v>
      </c>
      <c r="B75" s="89" t="s">
        <v>17</v>
      </c>
      <c r="C75" s="89" t="s">
        <v>29</v>
      </c>
      <c r="D75" s="89" t="s">
        <v>210</v>
      </c>
      <c r="E75" s="89" t="s">
        <v>34</v>
      </c>
      <c r="F75" s="89" t="s">
        <v>16</v>
      </c>
      <c r="G75" s="89" t="s">
        <v>54</v>
      </c>
      <c r="H75" s="6" t="s">
        <v>100</v>
      </c>
      <c r="I75" s="41">
        <f>'Прил 2'!J76</f>
        <v>14.8</v>
      </c>
      <c r="J75" s="41">
        <f>'Прил 2'!K76</f>
        <v>14.7</v>
      </c>
      <c r="K75" s="41">
        <f>'Прил 2'!L76</f>
        <v>0</v>
      </c>
    </row>
    <row r="76" spans="1:11" ht="47.25">
      <c r="A76" s="149" t="s">
        <v>160</v>
      </c>
      <c r="B76" s="89" t="s">
        <v>17</v>
      </c>
      <c r="C76" s="89" t="s">
        <v>29</v>
      </c>
      <c r="D76" s="89" t="s">
        <v>47</v>
      </c>
      <c r="E76" s="89"/>
      <c r="F76" s="89"/>
      <c r="G76" s="89"/>
      <c r="H76" s="6"/>
      <c r="I76" s="41">
        <f>I77</f>
        <v>25.986000000000001</v>
      </c>
      <c r="J76" s="41">
        <f t="shared" ref="J76:K79" si="20">J77</f>
        <v>0</v>
      </c>
      <c r="K76" s="41">
        <f t="shared" si="20"/>
        <v>0</v>
      </c>
    </row>
    <row r="77" spans="1:11" ht="47.25">
      <c r="A77" s="150" t="s">
        <v>161</v>
      </c>
      <c r="B77" s="89" t="s">
        <v>17</v>
      </c>
      <c r="C77" s="89" t="s">
        <v>29</v>
      </c>
      <c r="D77" s="89" t="s">
        <v>47</v>
      </c>
      <c r="E77" s="89" t="s">
        <v>23</v>
      </c>
      <c r="F77" s="89"/>
      <c r="G77" s="89"/>
      <c r="H77" s="6"/>
      <c r="I77" s="41">
        <f>I78</f>
        <v>25.986000000000001</v>
      </c>
      <c r="J77" s="41">
        <f t="shared" si="20"/>
        <v>0</v>
      </c>
      <c r="K77" s="41">
        <f t="shared" si="20"/>
        <v>0</v>
      </c>
    </row>
    <row r="78" spans="1:11" ht="31.5">
      <c r="A78" s="150" t="s">
        <v>225</v>
      </c>
      <c r="B78" s="89" t="s">
        <v>17</v>
      </c>
      <c r="C78" s="89" t="s">
        <v>29</v>
      </c>
      <c r="D78" s="89" t="s">
        <v>47</v>
      </c>
      <c r="E78" s="89" t="s">
        <v>23</v>
      </c>
      <c r="F78" s="89" t="s">
        <v>36</v>
      </c>
      <c r="G78" s="89" t="s">
        <v>226</v>
      </c>
      <c r="H78" s="6"/>
      <c r="I78" s="41">
        <f>I79</f>
        <v>25.986000000000001</v>
      </c>
      <c r="J78" s="41">
        <f t="shared" si="20"/>
        <v>0</v>
      </c>
      <c r="K78" s="41">
        <f t="shared" si="20"/>
        <v>0</v>
      </c>
    </row>
    <row r="79" spans="1:11" ht="31.5">
      <c r="A79" s="95" t="s">
        <v>97</v>
      </c>
      <c r="B79" s="89" t="s">
        <v>17</v>
      </c>
      <c r="C79" s="89" t="s">
        <v>29</v>
      </c>
      <c r="D79" s="89" t="s">
        <v>47</v>
      </c>
      <c r="E79" s="89" t="s">
        <v>23</v>
      </c>
      <c r="F79" s="89" t="s">
        <v>36</v>
      </c>
      <c r="G79" s="89" t="s">
        <v>226</v>
      </c>
      <c r="H79" s="6" t="s">
        <v>99</v>
      </c>
      <c r="I79" s="41">
        <f>I80</f>
        <v>25.986000000000001</v>
      </c>
      <c r="J79" s="41">
        <f t="shared" si="20"/>
        <v>0</v>
      </c>
      <c r="K79" s="41">
        <f t="shared" si="20"/>
        <v>0</v>
      </c>
    </row>
    <row r="80" spans="1:11" ht="31.5">
      <c r="A80" s="95" t="s">
        <v>98</v>
      </c>
      <c r="B80" s="89" t="s">
        <v>17</v>
      </c>
      <c r="C80" s="89" t="s">
        <v>29</v>
      </c>
      <c r="D80" s="89" t="s">
        <v>47</v>
      </c>
      <c r="E80" s="89" t="s">
        <v>23</v>
      </c>
      <c r="F80" s="89" t="s">
        <v>36</v>
      </c>
      <c r="G80" s="89" t="s">
        <v>226</v>
      </c>
      <c r="H80" s="6" t="s">
        <v>100</v>
      </c>
      <c r="I80" s="41">
        <f>'Прил 2'!J81</f>
        <v>25.986000000000001</v>
      </c>
      <c r="J80" s="41">
        <f>'Прил 2'!K81</f>
        <v>0</v>
      </c>
      <c r="K80" s="41">
        <f>'Прил 2'!L81</f>
        <v>0</v>
      </c>
    </row>
    <row r="81" spans="1:11">
      <c r="A81" s="144" t="s">
        <v>20</v>
      </c>
      <c r="B81" s="101" t="s">
        <v>19</v>
      </c>
      <c r="C81" s="101"/>
      <c r="D81" s="101"/>
      <c r="E81" s="101"/>
      <c r="F81" s="101"/>
      <c r="G81" s="40"/>
      <c r="H81" s="40"/>
      <c r="I81" s="138">
        <f>I88+I82</f>
        <v>251.9</v>
      </c>
      <c r="J81" s="138">
        <f t="shared" ref="J81:K81" si="21">J88+J82</f>
        <v>207.4</v>
      </c>
      <c r="K81" s="138">
        <f t="shared" si="21"/>
        <v>207.4</v>
      </c>
    </row>
    <row r="82" spans="1:11">
      <c r="A82" s="144" t="s">
        <v>55</v>
      </c>
      <c r="B82" s="101" t="s">
        <v>19</v>
      </c>
      <c r="C82" s="101" t="s">
        <v>27</v>
      </c>
      <c r="D82" s="101"/>
      <c r="E82" s="101"/>
      <c r="F82" s="101"/>
      <c r="G82" s="137"/>
      <c r="H82" s="137"/>
      <c r="I82" s="138">
        <f>I83</f>
        <v>30</v>
      </c>
      <c r="J82" s="138">
        <f t="shared" ref="J82:K86" si="22">J83</f>
        <v>30</v>
      </c>
      <c r="K82" s="138">
        <f t="shared" si="22"/>
        <v>30</v>
      </c>
    </row>
    <row r="83" spans="1:11" ht="47.25">
      <c r="A83" s="96" t="s">
        <v>160</v>
      </c>
      <c r="B83" s="6" t="s">
        <v>19</v>
      </c>
      <c r="C83" s="6" t="s">
        <v>27</v>
      </c>
      <c r="D83" s="6" t="s">
        <v>47</v>
      </c>
      <c r="E83" s="101"/>
      <c r="F83" s="101"/>
      <c r="G83" s="137"/>
      <c r="H83" s="137"/>
      <c r="I83" s="41">
        <f>I84</f>
        <v>30</v>
      </c>
      <c r="J83" s="41">
        <f t="shared" si="22"/>
        <v>30</v>
      </c>
      <c r="K83" s="41">
        <f t="shared" si="22"/>
        <v>30</v>
      </c>
    </row>
    <row r="84" spans="1:11" ht="47.25">
      <c r="A84" s="96" t="s">
        <v>161</v>
      </c>
      <c r="B84" s="6" t="s">
        <v>19</v>
      </c>
      <c r="C84" s="6" t="s">
        <v>27</v>
      </c>
      <c r="D84" s="6" t="s">
        <v>47</v>
      </c>
      <c r="E84" s="6" t="s">
        <v>23</v>
      </c>
      <c r="F84" s="6"/>
      <c r="G84" s="40"/>
      <c r="H84" s="40"/>
      <c r="I84" s="41">
        <f>I85</f>
        <v>30</v>
      </c>
      <c r="J84" s="41">
        <f t="shared" si="22"/>
        <v>30</v>
      </c>
      <c r="K84" s="41">
        <f t="shared" si="22"/>
        <v>30</v>
      </c>
    </row>
    <row r="85" spans="1:11" ht="78.75">
      <c r="A85" s="119" t="s">
        <v>204</v>
      </c>
      <c r="B85" s="6" t="s">
        <v>19</v>
      </c>
      <c r="C85" s="6" t="s">
        <v>27</v>
      </c>
      <c r="D85" s="6">
        <v>89</v>
      </c>
      <c r="E85" s="6">
        <v>1</v>
      </c>
      <c r="F85" s="6" t="s">
        <v>36</v>
      </c>
      <c r="G85" s="6" t="s">
        <v>205</v>
      </c>
      <c r="H85" s="88"/>
      <c r="I85" s="41">
        <f>I86</f>
        <v>30</v>
      </c>
      <c r="J85" s="41">
        <f t="shared" si="22"/>
        <v>30</v>
      </c>
      <c r="K85" s="41">
        <f t="shared" si="22"/>
        <v>30</v>
      </c>
    </row>
    <row r="86" spans="1:11" ht="31.5">
      <c r="A86" s="95" t="s">
        <v>97</v>
      </c>
      <c r="B86" s="6" t="s">
        <v>19</v>
      </c>
      <c r="C86" s="6" t="s">
        <v>27</v>
      </c>
      <c r="D86" s="6">
        <v>89</v>
      </c>
      <c r="E86" s="6">
        <v>1</v>
      </c>
      <c r="F86" s="6" t="s">
        <v>36</v>
      </c>
      <c r="G86" s="6" t="s">
        <v>205</v>
      </c>
      <c r="H86" s="88" t="s">
        <v>99</v>
      </c>
      <c r="I86" s="41">
        <f>I87</f>
        <v>30</v>
      </c>
      <c r="J86" s="41">
        <f t="shared" si="22"/>
        <v>30</v>
      </c>
      <c r="K86" s="41">
        <f t="shared" si="22"/>
        <v>30</v>
      </c>
    </row>
    <row r="87" spans="1:11" ht="31.5">
      <c r="A87" s="95" t="s">
        <v>98</v>
      </c>
      <c r="B87" s="6" t="s">
        <v>19</v>
      </c>
      <c r="C87" s="6" t="s">
        <v>27</v>
      </c>
      <c r="D87" s="6">
        <v>89</v>
      </c>
      <c r="E87" s="6">
        <v>1</v>
      </c>
      <c r="F87" s="6" t="s">
        <v>36</v>
      </c>
      <c r="G87" s="6" t="s">
        <v>205</v>
      </c>
      <c r="H87" s="88" t="s">
        <v>100</v>
      </c>
      <c r="I87" s="41">
        <f>'Прил 2'!J88</f>
        <v>30</v>
      </c>
      <c r="J87" s="41">
        <f>'Прил 2'!K88</f>
        <v>30</v>
      </c>
      <c r="K87" s="41">
        <f>'Прил 2'!L88</f>
        <v>30</v>
      </c>
    </row>
    <row r="88" spans="1:11">
      <c r="A88" s="144" t="s">
        <v>56</v>
      </c>
      <c r="B88" s="101" t="s">
        <v>19</v>
      </c>
      <c r="C88" s="101" t="s">
        <v>28</v>
      </c>
      <c r="D88" s="101"/>
      <c r="E88" s="101"/>
      <c r="F88" s="147"/>
      <c r="G88" s="137"/>
      <c r="H88" s="137"/>
      <c r="I88" s="138">
        <f>'Прил 3'!I89+'Прил 3'!I92</f>
        <v>221.9</v>
      </c>
      <c r="J88" s="138">
        <f>'Прил 3'!J89+'Прил 3'!J92</f>
        <v>177.4</v>
      </c>
      <c r="K88" s="138">
        <f>'Прил 3'!K89+'Прил 3'!K92</f>
        <v>177.4</v>
      </c>
    </row>
    <row r="89" spans="1:11">
      <c r="A89" s="95" t="s">
        <v>57</v>
      </c>
      <c r="B89" s="6" t="s">
        <v>19</v>
      </c>
      <c r="C89" s="6" t="s">
        <v>28</v>
      </c>
      <c r="D89" s="6" t="s">
        <v>47</v>
      </c>
      <c r="E89" s="6">
        <v>1</v>
      </c>
      <c r="F89" s="89" t="s">
        <v>36</v>
      </c>
      <c r="G89" s="120">
        <v>43010</v>
      </c>
      <c r="H89" s="40"/>
      <c r="I89" s="41">
        <f>I90</f>
        <v>178</v>
      </c>
      <c r="J89" s="41">
        <f t="shared" ref="J89:K90" si="23">J90</f>
        <v>78</v>
      </c>
      <c r="K89" s="41">
        <f t="shared" si="23"/>
        <v>78</v>
      </c>
    </row>
    <row r="90" spans="1:11" ht="31.5">
      <c r="A90" s="95" t="s">
        <v>97</v>
      </c>
      <c r="B90" s="6" t="s">
        <v>19</v>
      </c>
      <c r="C90" s="6" t="s">
        <v>28</v>
      </c>
      <c r="D90" s="6" t="s">
        <v>47</v>
      </c>
      <c r="E90" s="6">
        <v>1</v>
      </c>
      <c r="F90" s="89" t="s">
        <v>36</v>
      </c>
      <c r="G90" s="120">
        <v>43010</v>
      </c>
      <c r="H90" s="120">
        <v>200</v>
      </c>
      <c r="I90" s="41">
        <f>I91</f>
        <v>178</v>
      </c>
      <c r="J90" s="41">
        <f t="shared" si="23"/>
        <v>78</v>
      </c>
      <c r="K90" s="41">
        <f t="shared" si="23"/>
        <v>78</v>
      </c>
    </row>
    <row r="91" spans="1:11" ht="31.5">
      <c r="A91" s="95" t="s">
        <v>98</v>
      </c>
      <c r="B91" s="6" t="s">
        <v>19</v>
      </c>
      <c r="C91" s="6" t="s">
        <v>28</v>
      </c>
      <c r="D91" s="6" t="s">
        <v>47</v>
      </c>
      <c r="E91" s="6">
        <v>1</v>
      </c>
      <c r="F91" s="89" t="s">
        <v>36</v>
      </c>
      <c r="G91" s="120">
        <v>43010</v>
      </c>
      <c r="H91" s="120">
        <v>240</v>
      </c>
      <c r="I91" s="41">
        <f>'Прил 2'!J94</f>
        <v>178</v>
      </c>
      <c r="J91" s="41">
        <f>'Прил 2'!K94</f>
        <v>78</v>
      </c>
      <c r="K91" s="41">
        <f>'Прил 2'!L94</f>
        <v>78</v>
      </c>
    </row>
    <row r="92" spans="1:11">
      <c r="A92" s="95" t="s">
        <v>136</v>
      </c>
      <c r="B92" s="6" t="s">
        <v>19</v>
      </c>
      <c r="C92" s="6" t="s">
        <v>28</v>
      </c>
      <c r="D92" s="6" t="s">
        <v>47</v>
      </c>
      <c r="E92" s="6">
        <v>1</v>
      </c>
      <c r="F92" s="89" t="s">
        <v>36</v>
      </c>
      <c r="G92" s="120">
        <v>43040</v>
      </c>
      <c r="H92" s="40"/>
      <c r="I92" s="41">
        <f>I93</f>
        <v>43.900000000000006</v>
      </c>
      <c r="J92" s="41">
        <f t="shared" ref="J92:K93" si="24">J93</f>
        <v>99.4</v>
      </c>
      <c r="K92" s="41">
        <f t="shared" si="24"/>
        <v>99.4</v>
      </c>
    </row>
    <row r="93" spans="1:11" ht="31.5">
      <c r="A93" s="95" t="s">
        <v>97</v>
      </c>
      <c r="B93" s="6" t="s">
        <v>19</v>
      </c>
      <c r="C93" s="6" t="s">
        <v>28</v>
      </c>
      <c r="D93" s="6" t="s">
        <v>47</v>
      </c>
      <c r="E93" s="6">
        <v>1</v>
      </c>
      <c r="F93" s="89" t="s">
        <v>36</v>
      </c>
      <c r="G93" s="120">
        <v>43040</v>
      </c>
      <c r="H93" s="120">
        <v>200</v>
      </c>
      <c r="I93" s="41">
        <f>I94</f>
        <v>43.900000000000006</v>
      </c>
      <c r="J93" s="41">
        <f t="shared" si="24"/>
        <v>99.4</v>
      </c>
      <c r="K93" s="41">
        <f t="shared" si="24"/>
        <v>99.4</v>
      </c>
    </row>
    <row r="94" spans="1:11" ht="31.5">
      <c r="A94" s="95" t="s">
        <v>98</v>
      </c>
      <c r="B94" s="6" t="s">
        <v>19</v>
      </c>
      <c r="C94" s="6" t="s">
        <v>28</v>
      </c>
      <c r="D94" s="6" t="s">
        <v>47</v>
      </c>
      <c r="E94" s="6">
        <v>1</v>
      </c>
      <c r="F94" s="89" t="s">
        <v>36</v>
      </c>
      <c r="G94" s="120">
        <v>43040</v>
      </c>
      <c r="H94" s="120">
        <v>240</v>
      </c>
      <c r="I94" s="41">
        <f>'Прил 2'!J97</f>
        <v>43.900000000000006</v>
      </c>
      <c r="J94" s="41">
        <f>'Прил 2'!K97</f>
        <v>99.4</v>
      </c>
      <c r="K94" s="41">
        <f>'Прил 2'!L97</f>
        <v>99.4</v>
      </c>
    </row>
    <row r="95" spans="1:11">
      <c r="A95" s="144" t="s">
        <v>58</v>
      </c>
      <c r="B95" s="101" t="s">
        <v>30</v>
      </c>
      <c r="C95" s="101"/>
      <c r="D95" s="102"/>
      <c r="E95" s="101"/>
      <c r="F95" s="101"/>
      <c r="G95" s="101"/>
      <c r="H95" s="153"/>
      <c r="I95" s="138">
        <f t="shared" ref="I95:K100" si="25">I96</f>
        <v>85.8</v>
      </c>
      <c r="J95" s="138">
        <f t="shared" si="25"/>
        <v>56.589999999999996</v>
      </c>
      <c r="K95" s="138">
        <f t="shared" si="25"/>
        <v>26.594999999999999</v>
      </c>
    </row>
    <row r="96" spans="1:11">
      <c r="A96" s="158" t="s">
        <v>26</v>
      </c>
      <c r="B96" s="101" t="s">
        <v>30</v>
      </c>
      <c r="C96" s="101" t="s">
        <v>16</v>
      </c>
      <c r="D96" s="153"/>
      <c r="E96" s="101"/>
      <c r="F96" s="101"/>
      <c r="G96" s="101"/>
      <c r="H96" s="153"/>
      <c r="I96" s="138">
        <f>I97</f>
        <v>85.8</v>
      </c>
      <c r="J96" s="138">
        <f t="shared" si="25"/>
        <v>56.589999999999996</v>
      </c>
      <c r="K96" s="138">
        <f t="shared" si="25"/>
        <v>26.594999999999999</v>
      </c>
    </row>
    <row r="97" spans="1:12" ht="47.25">
      <c r="A97" s="96" t="s">
        <v>160</v>
      </c>
      <c r="B97" s="6" t="s">
        <v>30</v>
      </c>
      <c r="C97" s="6" t="s">
        <v>16</v>
      </c>
      <c r="D97" s="6">
        <v>89</v>
      </c>
      <c r="E97" s="6"/>
      <c r="F97" s="6"/>
      <c r="G97" s="6"/>
      <c r="H97" s="88"/>
      <c r="I97" s="41">
        <f>I98</f>
        <v>85.8</v>
      </c>
      <c r="J97" s="41">
        <f t="shared" si="25"/>
        <v>56.589999999999996</v>
      </c>
      <c r="K97" s="41">
        <f t="shared" si="25"/>
        <v>26.594999999999999</v>
      </c>
      <c r="L97" s="36"/>
    </row>
    <row r="98" spans="1:12" ht="47.25">
      <c r="A98" s="96" t="s">
        <v>161</v>
      </c>
      <c r="B98" s="6" t="s">
        <v>30</v>
      </c>
      <c r="C98" s="6" t="s">
        <v>16</v>
      </c>
      <c r="D98" s="6">
        <v>89</v>
      </c>
      <c r="E98" s="6">
        <v>1</v>
      </c>
      <c r="F98" s="6"/>
      <c r="G98" s="6"/>
      <c r="H98" s="88"/>
      <c r="I98" s="41">
        <f>I99</f>
        <v>85.8</v>
      </c>
      <c r="J98" s="41">
        <f t="shared" si="25"/>
        <v>56.589999999999996</v>
      </c>
      <c r="K98" s="41">
        <f t="shared" si="25"/>
        <v>26.594999999999999</v>
      </c>
      <c r="L98" s="36"/>
    </row>
    <row r="99" spans="1:12">
      <c r="A99" s="96" t="s">
        <v>92</v>
      </c>
      <c r="B99" s="159" t="s">
        <v>30</v>
      </c>
      <c r="C99" s="159" t="s">
        <v>16</v>
      </c>
      <c r="D99" s="125">
        <v>89</v>
      </c>
      <c r="E99" s="89">
        <v>1</v>
      </c>
      <c r="F99" s="89" t="s">
        <v>36</v>
      </c>
      <c r="G99" s="89" t="s">
        <v>60</v>
      </c>
      <c r="H99" s="125"/>
      <c r="I99" s="41">
        <f t="shared" si="25"/>
        <v>85.8</v>
      </c>
      <c r="J99" s="41">
        <f t="shared" si="25"/>
        <v>56.589999999999996</v>
      </c>
      <c r="K99" s="41">
        <f t="shared" si="25"/>
        <v>26.594999999999999</v>
      </c>
    </row>
    <row r="100" spans="1:12">
      <c r="A100" s="96" t="s">
        <v>93</v>
      </c>
      <c r="B100" s="159" t="s">
        <v>30</v>
      </c>
      <c r="C100" s="159" t="s">
        <v>16</v>
      </c>
      <c r="D100" s="125">
        <v>89</v>
      </c>
      <c r="E100" s="89">
        <v>1</v>
      </c>
      <c r="F100" s="89" t="s">
        <v>36</v>
      </c>
      <c r="G100" s="89" t="s">
        <v>60</v>
      </c>
      <c r="H100" s="125" t="s">
        <v>95</v>
      </c>
      <c r="I100" s="41">
        <f t="shared" si="25"/>
        <v>85.8</v>
      </c>
      <c r="J100" s="41">
        <f t="shared" si="25"/>
        <v>56.589999999999996</v>
      </c>
      <c r="K100" s="41">
        <f t="shared" si="25"/>
        <v>26.594999999999999</v>
      </c>
    </row>
    <row r="101" spans="1:12">
      <c r="A101" s="96" t="s">
        <v>94</v>
      </c>
      <c r="B101" s="159" t="s">
        <v>30</v>
      </c>
      <c r="C101" s="159" t="s">
        <v>16</v>
      </c>
      <c r="D101" s="125">
        <v>89</v>
      </c>
      <c r="E101" s="89">
        <v>1</v>
      </c>
      <c r="F101" s="89" t="s">
        <v>36</v>
      </c>
      <c r="G101" s="89" t="s">
        <v>60</v>
      </c>
      <c r="H101" s="125" t="s">
        <v>96</v>
      </c>
      <c r="I101" s="41">
        <f>'Прил 2'!J104</f>
        <v>85.8</v>
      </c>
      <c r="J101" s="41">
        <f>'Прил 2'!K104</f>
        <v>56.589999999999996</v>
      </c>
      <c r="K101" s="41">
        <f>'Прил 2'!L104</f>
        <v>26.594999999999999</v>
      </c>
    </row>
    <row r="102" spans="1:12">
      <c r="A102" s="141" t="s">
        <v>18</v>
      </c>
      <c r="B102" s="160" t="s">
        <v>31</v>
      </c>
      <c r="C102" s="160"/>
      <c r="D102" s="151"/>
      <c r="E102" s="117"/>
      <c r="F102" s="117"/>
      <c r="G102" s="117"/>
      <c r="H102" s="151"/>
      <c r="I102" s="138">
        <f t="shared" ref="I102:K107" si="26">I103</f>
        <v>1</v>
      </c>
      <c r="J102" s="138">
        <f t="shared" si="26"/>
        <v>1</v>
      </c>
      <c r="K102" s="138">
        <f t="shared" si="26"/>
        <v>1</v>
      </c>
    </row>
    <row r="103" spans="1:12" ht="31.5">
      <c r="A103" s="141" t="s">
        <v>61</v>
      </c>
      <c r="B103" s="117">
        <v>13</v>
      </c>
      <c r="C103" s="117" t="s">
        <v>16</v>
      </c>
      <c r="D103" s="148"/>
      <c r="E103" s="117"/>
      <c r="F103" s="117"/>
      <c r="G103" s="117"/>
      <c r="H103" s="151"/>
      <c r="I103" s="138">
        <f t="shared" si="26"/>
        <v>1</v>
      </c>
      <c r="J103" s="138">
        <f t="shared" si="26"/>
        <v>1</v>
      </c>
      <c r="K103" s="138">
        <f t="shared" si="26"/>
        <v>1</v>
      </c>
    </row>
    <row r="104" spans="1:12" ht="47.25">
      <c r="A104" s="96" t="s">
        <v>160</v>
      </c>
      <c r="B104" s="89" t="s">
        <v>31</v>
      </c>
      <c r="C104" s="89" t="s">
        <v>16</v>
      </c>
      <c r="D104" s="6">
        <v>89</v>
      </c>
      <c r="E104" s="6">
        <v>0</v>
      </c>
      <c r="F104" s="89"/>
      <c r="G104" s="89"/>
      <c r="H104" s="125"/>
      <c r="I104" s="41">
        <f t="shared" si="26"/>
        <v>1</v>
      </c>
      <c r="J104" s="41">
        <f t="shared" si="26"/>
        <v>1</v>
      </c>
      <c r="K104" s="41">
        <f t="shared" si="26"/>
        <v>1</v>
      </c>
    </row>
    <row r="105" spans="1:12" ht="47.25">
      <c r="A105" s="96" t="s">
        <v>161</v>
      </c>
      <c r="B105" s="89" t="s">
        <v>31</v>
      </c>
      <c r="C105" s="89" t="s">
        <v>16</v>
      </c>
      <c r="D105" s="6">
        <v>89</v>
      </c>
      <c r="E105" s="6">
        <v>1</v>
      </c>
      <c r="F105" s="89"/>
      <c r="G105" s="89"/>
      <c r="H105" s="125"/>
      <c r="I105" s="41">
        <f t="shared" si="26"/>
        <v>1</v>
      </c>
      <c r="J105" s="41">
        <f t="shared" si="26"/>
        <v>1</v>
      </c>
      <c r="K105" s="41">
        <f t="shared" si="26"/>
        <v>1</v>
      </c>
    </row>
    <row r="106" spans="1:12">
      <c r="A106" s="95" t="s">
        <v>62</v>
      </c>
      <c r="B106" s="89">
        <v>13</v>
      </c>
      <c r="C106" s="89" t="s">
        <v>16</v>
      </c>
      <c r="D106" s="97">
        <v>89</v>
      </c>
      <c r="E106" s="89">
        <v>1</v>
      </c>
      <c r="F106" s="89" t="s">
        <v>36</v>
      </c>
      <c r="G106" s="89">
        <v>41240</v>
      </c>
      <c r="H106" s="125"/>
      <c r="I106" s="41">
        <f t="shared" si="26"/>
        <v>1</v>
      </c>
      <c r="J106" s="41">
        <f t="shared" si="26"/>
        <v>1</v>
      </c>
      <c r="K106" s="41">
        <f t="shared" si="26"/>
        <v>1</v>
      </c>
    </row>
    <row r="107" spans="1:12">
      <c r="A107" s="95" t="s">
        <v>90</v>
      </c>
      <c r="B107" s="89">
        <v>13</v>
      </c>
      <c r="C107" s="89" t="s">
        <v>16</v>
      </c>
      <c r="D107" s="97">
        <v>89</v>
      </c>
      <c r="E107" s="89">
        <v>1</v>
      </c>
      <c r="F107" s="89" t="s">
        <v>36</v>
      </c>
      <c r="G107" s="89" t="s">
        <v>67</v>
      </c>
      <c r="H107" s="125" t="s">
        <v>91</v>
      </c>
      <c r="I107" s="41">
        <f t="shared" si="26"/>
        <v>1</v>
      </c>
      <c r="J107" s="41">
        <f t="shared" si="26"/>
        <v>1</v>
      </c>
      <c r="K107" s="41">
        <f t="shared" si="26"/>
        <v>1</v>
      </c>
    </row>
    <row r="108" spans="1:12">
      <c r="A108" s="93" t="s">
        <v>63</v>
      </c>
      <c r="B108" s="89">
        <v>13</v>
      </c>
      <c r="C108" s="89" t="s">
        <v>16</v>
      </c>
      <c r="D108" s="97">
        <v>89</v>
      </c>
      <c r="E108" s="89">
        <v>1</v>
      </c>
      <c r="F108" s="89" t="s">
        <v>36</v>
      </c>
      <c r="G108" s="89">
        <v>41240</v>
      </c>
      <c r="H108" s="125">
        <v>730</v>
      </c>
      <c r="I108" s="41">
        <f>'Прил 2'!J111</f>
        <v>1</v>
      </c>
      <c r="J108" s="41">
        <f>'Прил 2'!K111</f>
        <v>1</v>
      </c>
      <c r="K108" s="41">
        <f>'Прил 2'!L111</f>
        <v>1</v>
      </c>
    </row>
    <row r="109" spans="1:12">
      <c r="A109" s="93" t="s">
        <v>201</v>
      </c>
      <c r="B109" s="89" t="s">
        <v>168</v>
      </c>
      <c r="C109" s="89"/>
      <c r="D109" s="97"/>
      <c r="E109" s="89"/>
      <c r="F109" s="89"/>
      <c r="G109" s="89"/>
      <c r="H109" s="125"/>
      <c r="I109" s="41"/>
      <c r="J109" s="41">
        <f t="shared" ref="J109:K114" si="27">J110</f>
        <v>29.21</v>
      </c>
      <c r="K109" s="41">
        <f t="shared" si="27"/>
        <v>59.204999999999998</v>
      </c>
    </row>
    <row r="110" spans="1:12">
      <c r="A110" s="93" t="s">
        <v>201</v>
      </c>
      <c r="B110" s="89" t="s">
        <v>168</v>
      </c>
      <c r="C110" s="89">
        <v>99</v>
      </c>
      <c r="D110" s="97"/>
      <c r="E110" s="89"/>
      <c r="F110" s="89"/>
      <c r="G110" s="89"/>
      <c r="H110" s="125"/>
      <c r="I110" s="41"/>
      <c r="J110" s="41">
        <f t="shared" si="27"/>
        <v>29.21</v>
      </c>
      <c r="K110" s="41">
        <f t="shared" si="27"/>
        <v>59.204999999999998</v>
      </c>
    </row>
    <row r="111" spans="1:12" ht="47.25">
      <c r="A111" s="96" t="s">
        <v>160</v>
      </c>
      <c r="B111" s="89" t="s">
        <v>168</v>
      </c>
      <c r="C111" s="89">
        <v>99</v>
      </c>
      <c r="D111" s="89" t="s">
        <v>47</v>
      </c>
      <c r="E111" s="89" t="s">
        <v>34</v>
      </c>
      <c r="F111" s="89"/>
      <c r="G111" s="89"/>
      <c r="H111" s="125"/>
      <c r="I111" s="41"/>
      <c r="J111" s="41">
        <f t="shared" si="27"/>
        <v>29.21</v>
      </c>
      <c r="K111" s="41">
        <f t="shared" si="27"/>
        <v>59.204999999999998</v>
      </c>
    </row>
    <row r="112" spans="1:12" ht="47.25">
      <c r="A112" s="96" t="s">
        <v>161</v>
      </c>
      <c r="B112" s="89" t="s">
        <v>168</v>
      </c>
      <c r="C112" s="89">
        <v>99</v>
      </c>
      <c r="D112" s="89" t="s">
        <v>47</v>
      </c>
      <c r="E112" s="89" t="s">
        <v>23</v>
      </c>
      <c r="F112" s="89"/>
      <c r="G112" s="89"/>
      <c r="H112" s="125"/>
      <c r="I112" s="41"/>
      <c r="J112" s="41">
        <f t="shared" si="27"/>
        <v>29.21</v>
      </c>
      <c r="K112" s="41">
        <f t="shared" si="27"/>
        <v>59.204999999999998</v>
      </c>
    </row>
    <row r="113" spans="1:11">
      <c r="A113" s="93" t="s">
        <v>201</v>
      </c>
      <c r="B113" s="89" t="s">
        <v>168</v>
      </c>
      <c r="C113" s="89">
        <v>99</v>
      </c>
      <c r="D113" s="89" t="s">
        <v>47</v>
      </c>
      <c r="E113" s="89" t="s">
        <v>23</v>
      </c>
      <c r="F113" s="89" t="s">
        <v>36</v>
      </c>
      <c r="G113" s="89" t="s">
        <v>169</v>
      </c>
      <c r="H113" s="89"/>
      <c r="I113" s="41"/>
      <c r="J113" s="41">
        <f t="shared" si="27"/>
        <v>29.21</v>
      </c>
      <c r="K113" s="41">
        <f t="shared" si="27"/>
        <v>59.204999999999998</v>
      </c>
    </row>
    <row r="114" spans="1:11">
      <c r="A114" s="93" t="s">
        <v>105</v>
      </c>
      <c r="B114" s="89" t="s">
        <v>168</v>
      </c>
      <c r="C114" s="89">
        <v>99</v>
      </c>
      <c r="D114" s="89" t="s">
        <v>47</v>
      </c>
      <c r="E114" s="89" t="s">
        <v>23</v>
      </c>
      <c r="F114" s="89" t="s">
        <v>36</v>
      </c>
      <c r="G114" s="89" t="s">
        <v>169</v>
      </c>
      <c r="H114" s="89" t="s">
        <v>106</v>
      </c>
      <c r="I114" s="169"/>
      <c r="J114" s="162">
        <f t="shared" si="27"/>
        <v>29.21</v>
      </c>
      <c r="K114" s="162">
        <f t="shared" si="27"/>
        <v>59.204999999999998</v>
      </c>
    </row>
    <row r="115" spans="1:11">
      <c r="A115" s="93" t="s">
        <v>46</v>
      </c>
      <c r="B115" s="89" t="s">
        <v>168</v>
      </c>
      <c r="C115" s="89" t="s">
        <v>168</v>
      </c>
      <c r="D115" s="89" t="s">
        <v>47</v>
      </c>
      <c r="E115" s="89" t="s">
        <v>23</v>
      </c>
      <c r="F115" s="89" t="s">
        <v>36</v>
      </c>
      <c r="G115" s="89" t="s">
        <v>169</v>
      </c>
      <c r="H115" s="89" t="s">
        <v>48</v>
      </c>
      <c r="I115" s="169"/>
      <c r="J115" s="162">
        <f>'Прил 2'!K118</f>
        <v>29.21</v>
      </c>
      <c r="K115" s="162">
        <f>'Прил 2'!L118</f>
        <v>59.204999999999998</v>
      </c>
    </row>
  </sheetData>
  <autoFilter ref="A6:K115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8" priority="47" stopIfTrue="1">
      <formula>$F41=""</formula>
    </cfRule>
    <cfRule type="expression" dxfId="37" priority="48" stopIfTrue="1">
      <formula>#REF!&lt;&gt;""</formula>
    </cfRule>
    <cfRule type="expression" dxfId="36" priority="49" stopIfTrue="1">
      <formula>AND($G41="",$F41&lt;&gt;"")</formula>
    </cfRule>
  </conditionalFormatting>
  <conditionalFormatting sqref="B57">
    <cfRule type="expression" dxfId="35" priority="44" stopIfTrue="1">
      <formula>$F57=""</formula>
    </cfRule>
    <cfRule type="expression" dxfId="34" priority="46" stopIfTrue="1">
      <formula>AND($G57="",$F57&lt;&gt;"")</formula>
    </cfRule>
  </conditionalFormatting>
  <conditionalFormatting sqref="A39">
    <cfRule type="expression" dxfId="33" priority="41" stopIfTrue="1">
      <formula>$F39=""</formula>
    </cfRule>
    <cfRule type="expression" dxfId="32" priority="42" stopIfTrue="1">
      <formula>#REF!&lt;&gt;""</formula>
    </cfRule>
    <cfRule type="expression" dxfId="31" priority="43" stopIfTrue="1">
      <formula>AND($G39="",$F39&lt;&gt;"")</formula>
    </cfRule>
  </conditionalFormatting>
  <conditionalFormatting sqref="A89 A92">
    <cfRule type="expression" dxfId="30" priority="35" stopIfTrue="1">
      <formula>$F89=""</formula>
    </cfRule>
    <cfRule type="expression" dxfId="29" priority="37" stopIfTrue="1">
      <formula>AND($G89="",$F89&lt;&gt;"")</formula>
    </cfRule>
  </conditionalFormatting>
  <conditionalFormatting sqref="A92">
    <cfRule type="expression" dxfId="28" priority="32" stopIfTrue="1">
      <formula>$F92=""</formula>
    </cfRule>
    <cfRule type="expression" dxfId="27" priority="34" stopIfTrue="1">
      <formula>AND($G92="",$F92&lt;&gt;"")</formula>
    </cfRule>
  </conditionalFormatting>
  <conditionalFormatting sqref="A39">
    <cfRule type="expression" dxfId="26" priority="29" stopIfTrue="1">
      <formula>$F39=""</formula>
    </cfRule>
    <cfRule type="expression" dxfId="25" priority="30" stopIfTrue="1">
      <formula>#REF!&lt;&gt;""</formula>
    </cfRule>
    <cfRule type="expression" dxfId="24" priority="31" stopIfTrue="1">
      <formula>AND($G39="",$F39&lt;&gt;"")</formula>
    </cfRule>
  </conditionalFormatting>
  <conditionalFormatting sqref="A36">
    <cfRule type="expression" dxfId="23" priority="26" stopIfTrue="1">
      <formula>$F36=""</formula>
    </cfRule>
    <cfRule type="expression" dxfId="22" priority="27" stopIfTrue="1">
      <formula>#REF!&lt;&gt;""</formula>
    </cfRule>
    <cfRule type="expression" dxfId="21" priority="28" stopIfTrue="1">
      <formula>AND($G36="",$F36&lt;&gt;"")</formula>
    </cfRule>
  </conditionalFormatting>
  <conditionalFormatting sqref="F39 E88">
    <cfRule type="expression" dxfId="20" priority="24" stopIfTrue="1">
      <formula>$C39=""</formula>
    </cfRule>
    <cfRule type="expression" dxfId="19" priority="25" stopIfTrue="1">
      <formula>$D39&lt;&gt;""</formula>
    </cfRule>
  </conditionalFormatting>
  <conditionalFormatting sqref="E39">
    <cfRule type="expression" dxfId="18" priority="22" stopIfTrue="1">
      <formula>$C39=""</formula>
    </cfRule>
    <cfRule type="expression" dxfId="17" priority="23" stopIfTrue="1">
      <formula>$D39&lt;&gt;""</formula>
    </cfRule>
  </conditionalFormatting>
  <conditionalFormatting sqref="F88">
    <cfRule type="expression" dxfId="16" priority="15" stopIfTrue="1">
      <formula>$C88=""</formula>
    </cfRule>
    <cfRule type="expression" dxfId="15" priority="16" stopIfTrue="1">
      <formula>$D88&lt;&gt;""</formula>
    </cfRule>
  </conditionalFormatting>
  <conditionalFormatting sqref="F88">
    <cfRule type="expression" dxfId="14" priority="11" stopIfTrue="1">
      <formula>$C88=""</formula>
    </cfRule>
    <cfRule type="expression" dxfId="13" priority="12" stopIfTrue="1">
      <formula>$D88&lt;&gt;""</formula>
    </cfRule>
  </conditionalFormatting>
  <conditionalFormatting sqref="F39">
    <cfRule type="expression" dxfId="12" priority="9" stopIfTrue="1">
      <formula>$C39=""</formula>
    </cfRule>
    <cfRule type="expression" dxfId="11" priority="10" stopIfTrue="1">
      <formula>$D39&lt;&gt;""</formula>
    </cfRule>
  </conditionalFormatting>
  <conditionalFormatting sqref="E39">
    <cfRule type="expression" dxfId="10" priority="7" stopIfTrue="1">
      <formula>$C39=""</formula>
    </cfRule>
    <cfRule type="expression" dxfId="9" priority="8" stopIfTrue="1">
      <formula>$D39&lt;&gt;""</formula>
    </cfRule>
  </conditionalFormatting>
  <conditionalFormatting sqref="A45">
    <cfRule type="expression" dxfId="8" priority="4" stopIfTrue="1">
      <formula>$F45=""</formula>
    </cfRule>
    <cfRule type="expression" dxfId="7" priority="5" stopIfTrue="1">
      <formula>$H45&lt;&gt;""</formula>
    </cfRule>
    <cfRule type="expression" dxfId="6" priority="6" stopIfTrue="1">
      <formula>AND($G45="",$F45&lt;&gt;"")</formula>
    </cfRule>
  </conditionalFormatting>
  <conditionalFormatting sqref="B45">
    <cfRule type="expression" dxfId="5" priority="1" stopIfTrue="1">
      <formula>$F45=""</formula>
    </cfRule>
    <cfRule type="expression" dxfId="4" priority="2" stopIfTrue="1">
      <formula>#REF!&lt;&gt;""</formula>
    </cfRule>
    <cfRule type="expression" dxfId="3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A89 A92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43"/>
  <sheetViews>
    <sheetView view="pageBreakPreview" zoomScaleNormal="100" zoomScaleSheetLayoutView="100" workbookViewId="0">
      <selection activeCell="J73" sqref="J73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56" t="s">
        <v>222</v>
      </c>
      <c r="K1" s="256"/>
      <c r="L1" s="256"/>
    </row>
    <row r="2" spans="1:53" ht="85.5" customHeight="1">
      <c r="A2" s="266" t="s">
        <v>223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7"/>
      <c r="N2" s="267"/>
      <c r="O2" s="267"/>
      <c r="P2" s="267"/>
      <c r="Q2" s="267"/>
      <c r="R2" s="267"/>
      <c r="S2" s="267"/>
      <c r="T2" s="267"/>
    </row>
    <row r="3" spans="1:53" ht="15.75">
      <c r="A3" s="262"/>
      <c r="B3" s="262"/>
      <c r="C3" s="262"/>
      <c r="D3" s="262"/>
      <c r="E3" s="262"/>
      <c r="F3" s="262"/>
      <c r="G3" s="262"/>
      <c r="H3" s="262"/>
      <c r="I3" s="262"/>
      <c r="J3" s="262"/>
      <c r="K3" s="164"/>
      <c r="L3" s="130" t="s">
        <v>178</v>
      </c>
    </row>
    <row r="4" spans="1:53" ht="15.75">
      <c r="A4" s="264" t="s">
        <v>12</v>
      </c>
      <c r="B4" s="264" t="s">
        <v>180</v>
      </c>
      <c r="C4" s="264"/>
      <c r="D4" s="264"/>
      <c r="E4" s="264"/>
      <c r="F4" s="264" t="s">
        <v>14</v>
      </c>
      <c r="G4" s="264" t="s">
        <v>13</v>
      </c>
      <c r="H4" s="264" t="s">
        <v>179</v>
      </c>
      <c r="I4" s="264" t="s">
        <v>21</v>
      </c>
      <c r="J4" s="264" t="s">
        <v>64</v>
      </c>
      <c r="K4" s="264"/>
      <c r="L4" s="264"/>
    </row>
    <row r="5" spans="1:53" ht="19.899999999999999" customHeight="1">
      <c r="A5" s="264" t="s">
        <v>182</v>
      </c>
      <c r="B5" s="264" t="s">
        <v>182</v>
      </c>
      <c r="C5" s="264"/>
      <c r="D5" s="264"/>
      <c r="E5" s="264"/>
      <c r="F5" s="264" t="s">
        <v>182</v>
      </c>
      <c r="G5" s="264" t="s">
        <v>182</v>
      </c>
      <c r="H5" s="264" t="s">
        <v>182</v>
      </c>
      <c r="I5" s="264" t="s">
        <v>182</v>
      </c>
      <c r="J5" s="247" t="s">
        <v>188</v>
      </c>
      <c r="K5" s="247" t="s">
        <v>192</v>
      </c>
      <c r="L5" s="247" t="s">
        <v>212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J28+J71+J8+J21+J15</f>
        <v>2078.6437099999998</v>
      </c>
      <c r="K7" s="174">
        <f>K28+K71+K8+K21+K15</f>
        <v>1654.3</v>
      </c>
      <c r="L7" s="174">
        <f>L28+L71+L8+L21+L15</f>
        <v>1684.1999999999998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207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209</v>
      </c>
      <c r="B9" s="222" t="s">
        <v>44</v>
      </c>
      <c r="C9" s="223" t="s">
        <v>34</v>
      </c>
      <c r="D9" s="223" t="s">
        <v>36</v>
      </c>
      <c r="E9" s="224" t="s">
        <v>208</v>
      </c>
      <c r="F9" s="89"/>
      <c r="G9" s="89"/>
      <c r="H9" s="89"/>
      <c r="I9" s="223"/>
      <c r="J9" s="238">
        <f t="shared" si="0"/>
        <v>0.5</v>
      </c>
      <c r="K9" s="238">
        <f t="shared" si="1"/>
        <v>0.5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2" t="s">
        <v>44</v>
      </c>
      <c r="C10" s="223" t="s">
        <v>34</v>
      </c>
      <c r="D10" s="223" t="s">
        <v>36</v>
      </c>
      <c r="E10" s="224" t="s">
        <v>208</v>
      </c>
      <c r="F10" s="89" t="s">
        <v>99</v>
      </c>
      <c r="G10" s="89"/>
      <c r="H10" s="89"/>
      <c r="I10" s="223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2" t="s">
        <v>44</v>
      </c>
      <c r="C11" s="223" t="s">
        <v>34</v>
      </c>
      <c r="D11" s="223" t="s">
        <v>36</v>
      </c>
      <c r="E11" s="224" t="s">
        <v>208</v>
      </c>
      <c r="F11" s="89" t="s">
        <v>100</v>
      </c>
      <c r="G11" s="89"/>
      <c r="H11" s="89"/>
      <c r="I11" s="223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208</v>
      </c>
      <c r="F12" s="89" t="s">
        <v>100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206</v>
      </c>
      <c r="B13" s="222" t="s">
        <v>44</v>
      </c>
      <c r="C13" s="223" t="s">
        <v>34</v>
      </c>
      <c r="D13" s="223" t="s">
        <v>36</v>
      </c>
      <c r="E13" s="224" t="s">
        <v>208</v>
      </c>
      <c r="F13" s="89" t="s">
        <v>100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155</v>
      </c>
      <c r="B14" s="118" t="s">
        <v>44</v>
      </c>
      <c r="C14" s="115" t="s">
        <v>34</v>
      </c>
      <c r="D14" s="115" t="s">
        <v>36</v>
      </c>
      <c r="E14" s="116" t="s">
        <v>208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39">
        <f>'Прил 2'!J47</f>
        <v>0.5</v>
      </c>
      <c r="K14" s="239">
        <f>'Прил 2'!K47</f>
        <v>0.5</v>
      </c>
      <c r="L14" s="239">
        <f>'Прил 2'!L47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217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38">
        <f>J16</f>
        <v>364.45771000000002</v>
      </c>
      <c r="K15" s="238">
        <f t="shared" ref="K15:L19" si="2">K16</f>
        <v>337.3</v>
      </c>
      <c r="L15" s="238">
        <f t="shared" si="2"/>
        <v>362.5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38">
        <f>J17</f>
        <v>364.45771000000002</v>
      </c>
      <c r="K16" s="238">
        <f t="shared" si="2"/>
        <v>337.3</v>
      </c>
      <c r="L16" s="238">
        <f t="shared" si="2"/>
        <v>362.5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38">
        <f>J18</f>
        <v>364.45771000000002</v>
      </c>
      <c r="K17" s="238">
        <f t="shared" si="2"/>
        <v>337.3</v>
      </c>
      <c r="L17" s="238">
        <f t="shared" si="2"/>
        <v>362.5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38">
        <f>J19</f>
        <v>364.45771000000002</v>
      </c>
      <c r="K18" s="238">
        <f t="shared" si="2"/>
        <v>337.3</v>
      </c>
      <c r="L18" s="238">
        <f t="shared" si="2"/>
        <v>362.5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38">
        <f>J20</f>
        <v>364.45771000000002</v>
      </c>
      <c r="K19" s="238">
        <f t="shared" si="2"/>
        <v>337.3</v>
      </c>
      <c r="L19" s="238">
        <f t="shared" si="2"/>
        <v>362.5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0" t="s">
        <v>17</v>
      </c>
      <c r="H20" s="117" t="s">
        <v>29</v>
      </c>
      <c r="I20" s="117">
        <v>910</v>
      </c>
      <c r="J20" s="239">
        <f>'Прил 2'!J72</f>
        <v>364.45771000000002</v>
      </c>
      <c r="K20" s="239">
        <f>'Прил 2'!K72</f>
        <v>337.3</v>
      </c>
      <c r="L20" s="239">
        <f>'Прил 2'!L72</f>
        <v>362.5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203</v>
      </c>
      <c r="B21" s="222" t="s">
        <v>210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14.8</v>
      </c>
      <c r="K21" s="238">
        <f t="shared" ref="K21:L26" si="4">K22</f>
        <v>14.7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217</v>
      </c>
      <c r="B22" s="222" t="s">
        <v>210</v>
      </c>
      <c r="C22" s="223" t="s">
        <v>34</v>
      </c>
      <c r="D22" s="223" t="s">
        <v>16</v>
      </c>
      <c r="E22" s="224" t="s">
        <v>54</v>
      </c>
      <c r="F22" s="89"/>
      <c r="G22" s="89"/>
      <c r="H22" s="89"/>
      <c r="I22" s="223"/>
      <c r="J22" s="238">
        <f t="shared" si="3"/>
        <v>14.8</v>
      </c>
      <c r="K22" s="238">
        <f t="shared" si="4"/>
        <v>14.7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2" t="s">
        <v>210</v>
      </c>
      <c r="C23" s="223" t="s">
        <v>34</v>
      </c>
      <c r="D23" s="223" t="s">
        <v>16</v>
      </c>
      <c r="E23" s="224" t="s">
        <v>54</v>
      </c>
      <c r="F23" s="89" t="s">
        <v>99</v>
      </c>
      <c r="G23" s="89"/>
      <c r="H23" s="89"/>
      <c r="I23" s="223"/>
      <c r="J23" s="238">
        <f t="shared" si="3"/>
        <v>14.8</v>
      </c>
      <c r="K23" s="238">
        <f t="shared" si="4"/>
        <v>14.7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2" t="s">
        <v>210</v>
      </c>
      <c r="C24" s="223" t="s">
        <v>34</v>
      </c>
      <c r="D24" s="223" t="s">
        <v>16</v>
      </c>
      <c r="E24" s="224" t="s">
        <v>54</v>
      </c>
      <c r="F24" s="89" t="s">
        <v>100</v>
      </c>
      <c r="G24" s="89"/>
      <c r="H24" s="89"/>
      <c r="I24" s="223"/>
      <c r="J24" s="238">
        <f t="shared" si="3"/>
        <v>14.8</v>
      </c>
      <c r="K24" s="238">
        <f t="shared" si="4"/>
        <v>14.7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210</v>
      </c>
      <c r="C25" s="223" t="s">
        <v>34</v>
      </c>
      <c r="D25" s="223" t="s">
        <v>16</v>
      </c>
      <c r="E25" s="224" t="s">
        <v>54</v>
      </c>
      <c r="F25" s="89" t="s">
        <v>100</v>
      </c>
      <c r="G25" s="89" t="s">
        <v>17</v>
      </c>
      <c r="H25" s="89"/>
      <c r="I25" s="223"/>
      <c r="J25" s="238">
        <f t="shared" si="3"/>
        <v>14.8</v>
      </c>
      <c r="K25" s="238">
        <f t="shared" si="4"/>
        <v>14.7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210</v>
      </c>
      <c r="C26" s="223" t="s">
        <v>34</v>
      </c>
      <c r="D26" s="223" t="s">
        <v>16</v>
      </c>
      <c r="E26" s="224" t="s">
        <v>54</v>
      </c>
      <c r="F26" s="89" t="s">
        <v>100</v>
      </c>
      <c r="G26" s="89" t="s">
        <v>17</v>
      </c>
      <c r="H26" s="89" t="s">
        <v>29</v>
      </c>
      <c r="I26" s="223"/>
      <c r="J26" s="238">
        <f t="shared" si="3"/>
        <v>14.8</v>
      </c>
      <c r="K26" s="238">
        <f t="shared" si="4"/>
        <v>14.7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155</v>
      </c>
      <c r="B27" s="118" t="s">
        <v>210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39">
        <f>'Прил 2'!J76</f>
        <v>14.8</v>
      </c>
      <c r="K27" s="239">
        <f>'Прил 2'!K76</f>
        <v>14.7</v>
      </c>
      <c r="L27" s="239">
        <f>'Прил 2'!L76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1167</v>
      </c>
      <c r="K28" s="41">
        <f>K29+K42</f>
        <v>856.5</v>
      </c>
      <c r="L28" s="41">
        <f>L29+L42</f>
        <v>862.3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482.99</v>
      </c>
      <c r="K29" s="41">
        <f t="shared" ref="K29:L29" si="5">K30</f>
        <v>394</v>
      </c>
      <c r="L29" s="41">
        <f t="shared" si="5"/>
        <v>394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432.99</v>
      </c>
      <c r="K30" s="41">
        <f>K33</f>
        <v>394</v>
      </c>
      <c r="L30" s="126">
        <f>L33</f>
        <v>394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432.99</v>
      </c>
      <c r="K31" s="41">
        <f t="shared" ref="K31:L31" si="6">K32</f>
        <v>394</v>
      </c>
      <c r="L31" s="41">
        <f t="shared" si="6"/>
        <v>394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432.99</v>
      </c>
      <c r="K32" s="41">
        <f t="shared" ref="K32:L32" si="7">K33</f>
        <v>394</v>
      </c>
      <c r="L32" s="41">
        <f t="shared" si="7"/>
        <v>394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432.99</v>
      </c>
      <c r="K33" s="41">
        <f t="shared" ref="K33:L34" si="8">K34</f>
        <v>394</v>
      </c>
      <c r="L33" s="126">
        <f t="shared" si="8"/>
        <v>394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432.99</v>
      </c>
      <c r="K34" s="41">
        <f t="shared" si="8"/>
        <v>394</v>
      </c>
      <c r="L34" s="126">
        <f t="shared" si="8"/>
        <v>394</v>
      </c>
    </row>
    <row r="35" spans="1:53" s="15" customFormat="1" ht="47.25">
      <c r="A35" s="225" t="s">
        <v>155</v>
      </c>
      <c r="B35" s="226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27" t="s">
        <v>16</v>
      </c>
      <c r="H35" s="228" t="s">
        <v>27</v>
      </c>
      <c r="I35" s="117">
        <v>910</v>
      </c>
      <c r="J35" s="138">
        <f>'Прил 2'!J15</f>
        <v>432.99</v>
      </c>
      <c r="K35" s="138">
        <f>'Прил 2'!K15</f>
        <v>394</v>
      </c>
      <c r="L35" s="138">
        <f>'Прил 2'!L15</f>
        <v>394</v>
      </c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29"/>
      <c r="AO35" s="229"/>
      <c r="AP35" s="229"/>
      <c r="AQ35" s="229"/>
      <c r="AR35" s="229"/>
      <c r="AS35" s="229"/>
      <c r="AT35" s="229"/>
      <c r="AU35" s="229"/>
      <c r="AV35" s="229"/>
      <c r="AW35" s="229"/>
      <c r="AX35" s="229"/>
      <c r="AY35" s="229"/>
      <c r="AZ35" s="229"/>
      <c r="BA35" s="229"/>
    </row>
    <row r="36" spans="1:53" ht="63">
      <c r="A36" s="7" t="s">
        <v>199</v>
      </c>
      <c r="B36" s="88" t="s">
        <v>33</v>
      </c>
      <c r="C36" s="6" t="s">
        <v>23</v>
      </c>
      <c r="D36" s="89" t="s">
        <v>36</v>
      </c>
      <c r="E36" s="90" t="s">
        <v>200</v>
      </c>
      <c r="F36" s="6"/>
      <c r="G36" s="6"/>
      <c r="H36" s="6"/>
      <c r="I36" s="89"/>
      <c r="J36" s="41">
        <f>J37</f>
        <v>50</v>
      </c>
      <c r="K36" s="41">
        <f t="shared" ref="K36:L40" si="9">K37</f>
        <v>0</v>
      </c>
      <c r="L36" s="41">
        <f t="shared" si="9"/>
        <v>0</v>
      </c>
    </row>
    <row r="37" spans="1:53" ht="78.75">
      <c r="A37" s="216" t="s">
        <v>101</v>
      </c>
      <c r="B37" s="88" t="s">
        <v>33</v>
      </c>
      <c r="C37" s="6" t="s">
        <v>23</v>
      </c>
      <c r="D37" s="89" t="s">
        <v>36</v>
      </c>
      <c r="E37" s="90" t="s">
        <v>200</v>
      </c>
      <c r="F37" s="6" t="s">
        <v>103</v>
      </c>
      <c r="G37" s="6"/>
      <c r="H37" s="6"/>
      <c r="I37" s="89"/>
      <c r="J37" s="41">
        <f>J38</f>
        <v>50</v>
      </c>
      <c r="K37" s="41">
        <f t="shared" si="9"/>
        <v>0</v>
      </c>
      <c r="L37" s="41">
        <f t="shared" si="9"/>
        <v>0</v>
      </c>
    </row>
    <row r="38" spans="1:53" ht="31.5">
      <c r="A38" s="216" t="s">
        <v>102</v>
      </c>
      <c r="B38" s="88" t="s">
        <v>33</v>
      </c>
      <c r="C38" s="6" t="s">
        <v>23</v>
      </c>
      <c r="D38" s="89" t="s">
        <v>36</v>
      </c>
      <c r="E38" s="90" t="s">
        <v>200</v>
      </c>
      <c r="F38" s="6" t="s">
        <v>104</v>
      </c>
      <c r="G38" s="6"/>
      <c r="H38" s="6"/>
      <c r="I38" s="89"/>
      <c r="J38" s="41">
        <f>J39</f>
        <v>50</v>
      </c>
      <c r="K38" s="41">
        <f t="shared" si="9"/>
        <v>0</v>
      </c>
      <c r="L38" s="41">
        <f t="shared" si="9"/>
        <v>0</v>
      </c>
    </row>
    <row r="39" spans="1:53" ht="15.75">
      <c r="A39" s="219" t="s">
        <v>15</v>
      </c>
      <c r="B39" s="88" t="s">
        <v>33</v>
      </c>
      <c r="C39" s="6" t="s">
        <v>23</v>
      </c>
      <c r="D39" s="89" t="s">
        <v>36</v>
      </c>
      <c r="E39" s="90" t="s">
        <v>200</v>
      </c>
      <c r="F39" s="6" t="s">
        <v>104</v>
      </c>
      <c r="G39" s="6" t="s">
        <v>16</v>
      </c>
      <c r="H39" s="6"/>
      <c r="I39" s="89"/>
      <c r="J39" s="41">
        <f>J40</f>
        <v>50</v>
      </c>
      <c r="K39" s="41">
        <f t="shared" si="9"/>
        <v>0</v>
      </c>
      <c r="L39" s="41">
        <f t="shared" si="9"/>
        <v>0</v>
      </c>
    </row>
    <row r="40" spans="1:53" ht="47.25">
      <c r="A40" s="219" t="s">
        <v>32</v>
      </c>
      <c r="B40" s="88" t="s">
        <v>33</v>
      </c>
      <c r="C40" s="6" t="s">
        <v>23</v>
      </c>
      <c r="D40" s="89" t="s">
        <v>36</v>
      </c>
      <c r="E40" s="90" t="s">
        <v>200</v>
      </c>
      <c r="F40" s="6" t="s">
        <v>104</v>
      </c>
      <c r="G40" s="6" t="s">
        <v>16</v>
      </c>
      <c r="H40" s="6" t="s">
        <v>27</v>
      </c>
      <c r="I40" s="89"/>
      <c r="J40" s="41">
        <f>J41</f>
        <v>50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25" t="s">
        <v>155</v>
      </c>
      <c r="B41" s="226">
        <v>65</v>
      </c>
      <c r="C41" s="101">
        <v>1</v>
      </c>
      <c r="D41" s="117" t="s">
        <v>36</v>
      </c>
      <c r="E41" s="102" t="s">
        <v>200</v>
      </c>
      <c r="F41" s="101" t="s">
        <v>104</v>
      </c>
      <c r="G41" s="227" t="s">
        <v>16</v>
      </c>
      <c r="H41" s="228" t="s">
        <v>27</v>
      </c>
      <c r="I41" s="117">
        <v>910</v>
      </c>
      <c r="J41" s="138">
        <f>'Прил 2'!J18</f>
        <v>50</v>
      </c>
      <c r="K41" s="138">
        <f>'Прил 2'!K18</f>
        <v>0</v>
      </c>
      <c r="L41" s="138">
        <f>'Прил 2'!L18</f>
        <v>0</v>
      </c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J43+J49+J65</f>
        <v>684.01</v>
      </c>
      <c r="K42" s="41">
        <f>K43+K49</f>
        <v>462.5</v>
      </c>
      <c r="L42" s="41">
        <f>L43+L49</f>
        <v>468.3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353</v>
      </c>
      <c r="K43" s="41">
        <f>K46</f>
        <v>328.5</v>
      </c>
      <c r="L43" s="126">
        <f>L46</f>
        <v>334.3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353</v>
      </c>
      <c r="K44" s="41">
        <f t="shared" ref="K44:L44" si="10">K45</f>
        <v>328.5</v>
      </c>
      <c r="L44" s="41">
        <f t="shared" si="10"/>
        <v>334.3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353</v>
      </c>
      <c r="K45" s="41">
        <f t="shared" ref="K45:L45" si="11">K46</f>
        <v>328.5</v>
      </c>
      <c r="L45" s="41">
        <f t="shared" si="11"/>
        <v>334.3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353</v>
      </c>
      <c r="K46" s="41">
        <f t="shared" ref="K46:L47" si="12">K47</f>
        <v>328.5</v>
      </c>
      <c r="L46" s="126">
        <f t="shared" si="12"/>
        <v>334.3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353</v>
      </c>
      <c r="K47" s="41">
        <f t="shared" si="12"/>
        <v>328.5</v>
      </c>
      <c r="L47" s="126">
        <f t="shared" si="12"/>
        <v>334.3</v>
      </c>
    </row>
    <row r="48" spans="1:53" s="15" customFormat="1" ht="47.25">
      <c r="A48" s="225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26" t="s">
        <v>16</v>
      </c>
      <c r="H48" s="101" t="s">
        <v>17</v>
      </c>
      <c r="I48" s="117">
        <v>910</v>
      </c>
      <c r="J48" s="138">
        <f>'Прил 2'!J24</f>
        <v>353</v>
      </c>
      <c r="K48" s="138">
        <f>'Прил 2'!K24</f>
        <v>328.5</v>
      </c>
      <c r="L48" s="138">
        <f>'Прил 2'!L24</f>
        <v>334.3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J55+J60+J50</f>
        <v>280</v>
      </c>
      <c r="K49" s="41">
        <f t="shared" ref="K49:L49" si="13">K55+K60</f>
        <v>134</v>
      </c>
      <c r="L49" s="41">
        <f t="shared" si="13"/>
        <v>134</v>
      </c>
    </row>
    <row r="50" spans="1:53" ht="78.75">
      <c r="A50" s="103" t="s">
        <v>101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103</v>
      </c>
      <c r="G50" s="91"/>
      <c r="H50" s="6"/>
      <c r="I50" s="92"/>
      <c r="J50" s="41">
        <f>J51</f>
        <v>26</v>
      </c>
      <c r="K50" s="41">
        <f t="shared" ref="K50:L53" si="14">K51</f>
        <v>0</v>
      </c>
      <c r="L50" s="41">
        <f t="shared" si="14"/>
        <v>0</v>
      </c>
    </row>
    <row r="51" spans="1:53" ht="31.5">
      <c r="A51" s="103" t="s">
        <v>102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104</v>
      </c>
      <c r="G51" s="91"/>
      <c r="H51" s="6"/>
      <c r="I51" s="92"/>
      <c r="J51" s="41">
        <f>J52</f>
        <v>26</v>
      </c>
      <c r="K51" s="41">
        <f t="shared" si="14"/>
        <v>0</v>
      </c>
      <c r="L51" s="41">
        <f t="shared" si="14"/>
        <v>0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104</v>
      </c>
      <c r="G52" s="91" t="s">
        <v>16</v>
      </c>
      <c r="H52" s="6"/>
      <c r="I52" s="92"/>
      <c r="J52" s="41">
        <f>J53</f>
        <v>26</v>
      </c>
      <c r="K52" s="41">
        <f t="shared" si="14"/>
        <v>0</v>
      </c>
      <c r="L52" s="41">
        <f t="shared" si="14"/>
        <v>0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104</v>
      </c>
      <c r="G53" s="91" t="s">
        <v>16</v>
      </c>
      <c r="H53" s="6" t="s">
        <v>17</v>
      </c>
      <c r="I53" s="92"/>
      <c r="J53" s="41">
        <f>J54</f>
        <v>26</v>
      </c>
      <c r="K53" s="41">
        <f t="shared" si="14"/>
        <v>0</v>
      </c>
      <c r="L53" s="41">
        <f t="shared" si="14"/>
        <v>0</v>
      </c>
    </row>
    <row r="54" spans="1:53" ht="47.25">
      <c r="A54" s="225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104</v>
      </c>
      <c r="G54" s="226" t="s">
        <v>16</v>
      </c>
      <c r="H54" s="101" t="s">
        <v>17</v>
      </c>
      <c r="I54" s="230">
        <v>910</v>
      </c>
      <c r="J54" s="41">
        <f>'Прил 2'!J27</f>
        <v>26</v>
      </c>
      <c r="K54" s="41">
        <f>'Прил 2'!K27</f>
        <v>0</v>
      </c>
      <c r="L54" s="41">
        <f>'Прил 2'!L27</f>
        <v>0</v>
      </c>
    </row>
    <row r="55" spans="1:53" ht="47.25">
      <c r="A55" s="95" t="s">
        <v>98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99</v>
      </c>
      <c r="G55" s="91"/>
      <c r="H55" s="6"/>
      <c r="I55" s="92"/>
      <c r="J55" s="41">
        <f>J56</f>
        <v>204</v>
      </c>
      <c r="K55" s="41">
        <f t="shared" ref="K55:L58" si="15">K56</f>
        <v>84</v>
      </c>
      <c r="L55" s="41">
        <f t="shared" si="15"/>
        <v>84</v>
      </c>
    </row>
    <row r="56" spans="1:53" ht="15.75">
      <c r="A56" s="95" t="s">
        <v>41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100</v>
      </c>
      <c r="G56" s="91"/>
      <c r="H56" s="6"/>
      <c r="I56" s="92"/>
      <c r="J56" s="41">
        <f>J57</f>
        <v>204</v>
      </c>
      <c r="K56" s="41">
        <f t="shared" si="15"/>
        <v>84</v>
      </c>
      <c r="L56" s="41">
        <f t="shared" si="15"/>
        <v>84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100</v>
      </c>
      <c r="G57" s="91" t="s">
        <v>16</v>
      </c>
      <c r="H57" s="6"/>
      <c r="I57" s="92"/>
      <c r="J57" s="41">
        <f>J58</f>
        <v>204</v>
      </c>
      <c r="K57" s="41">
        <f t="shared" si="15"/>
        <v>84</v>
      </c>
      <c r="L57" s="41">
        <f t="shared" si="15"/>
        <v>84</v>
      </c>
    </row>
    <row r="58" spans="1:53" ht="63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100</v>
      </c>
      <c r="G58" s="91" t="s">
        <v>16</v>
      </c>
      <c r="H58" s="6" t="s">
        <v>17</v>
      </c>
      <c r="I58" s="92"/>
      <c r="J58" s="41">
        <f>J59</f>
        <v>204</v>
      </c>
      <c r="K58" s="41">
        <f t="shared" si="15"/>
        <v>84</v>
      </c>
      <c r="L58" s="41">
        <f t="shared" si="15"/>
        <v>84</v>
      </c>
    </row>
    <row r="59" spans="1:53" s="15" customFormat="1" ht="47.25">
      <c r="A59" s="225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100</v>
      </c>
      <c r="G59" s="226" t="s">
        <v>16</v>
      </c>
      <c r="H59" s="101" t="s">
        <v>17</v>
      </c>
      <c r="I59" s="230">
        <v>910</v>
      </c>
      <c r="J59" s="138">
        <f>'Прил 2'!J29</f>
        <v>204</v>
      </c>
      <c r="K59" s="138">
        <f>'Прил 2'!K29</f>
        <v>84</v>
      </c>
      <c r="L59" s="138">
        <f>'Прил 2'!L29</f>
        <v>84</v>
      </c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229"/>
      <c r="AI59" s="229"/>
      <c r="AJ59" s="229"/>
      <c r="AK59" s="229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V59" s="229"/>
      <c r="AW59" s="229"/>
      <c r="AX59" s="229"/>
      <c r="AY59" s="229"/>
      <c r="AZ59" s="229"/>
      <c r="BA59" s="229"/>
    </row>
    <row r="60" spans="1:53" ht="31.5">
      <c r="A60" s="95" t="s">
        <v>97</v>
      </c>
      <c r="B60" s="88" t="s">
        <v>33</v>
      </c>
      <c r="C60" s="89" t="s">
        <v>24</v>
      </c>
      <c r="D60" s="89" t="s">
        <v>36</v>
      </c>
      <c r="E60" s="97" t="s">
        <v>40</v>
      </c>
      <c r="F60" s="89" t="s">
        <v>106</v>
      </c>
      <c r="G60" s="91"/>
      <c r="H60" s="6"/>
      <c r="I60" s="92"/>
      <c r="J60" s="41">
        <f>J61</f>
        <v>50</v>
      </c>
      <c r="K60" s="41">
        <f t="shared" ref="K60:L63" si="16">K61</f>
        <v>50</v>
      </c>
      <c r="L60" s="41">
        <f t="shared" ref="L60:L61" si="17">L61</f>
        <v>50</v>
      </c>
    </row>
    <row r="61" spans="1:53" ht="47.25">
      <c r="A61" s="95" t="s">
        <v>98</v>
      </c>
      <c r="B61" s="88" t="s">
        <v>33</v>
      </c>
      <c r="C61" s="89" t="s">
        <v>24</v>
      </c>
      <c r="D61" s="89" t="s">
        <v>36</v>
      </c>
      <c r="E61" s="97" t="s">
        <v>40</v>
      </c>
      <c r="F61" s="89" t="s">
        <v>108</v>
      </c>
      <c r="G61" s="91"/>
      <c r="H61" s="6"/>
      <c r="I61" s="92"/>
      <c r="J61" s="41">
        <f>J62</f>
        <v>50</v>
      </c>
      <c r="K61" s="41">
        <f t="shared" si="16"/>
        <v>50</v>
      </c>
      <c r="L61" s="41">
        <f t="shared" si="17"/>
        <v>50</v>
      </c>
    </row>
    <row r="62" spans="1:53" ht="15.75">
      <c r="A62" s="100" t="s">
        <v>15</v>
      </c>
      <c r="B62" s="88" t="s">
        <v>33</v>
      </c>
      <c r="C62" s="89" t="s">
        <v>24</v>
      </c>
      <c r="D62" s="89" t="s">
        <v>36</v>
      </c>
      <c r="E62" s="97" t="s">
        <v>40</v>
      </c>
      <c r="F62" s="89" t="s">
        <v>108</v>
      </c>
      <c r="G62" s="91" t="s">
        <v>16</v>
      </c>
      <c r="H62" s="6"/>
      <c r="I62" s="92"/>
      <c r="J62" s="41">
        <f>J63</f>
        <v>50</v>
      </c>
      <c r="K62" s="41">
        <f t="shared" si="16"/>
        <v>50</v>
      </c>
      <c r="L62" s="126">
        <f t="shared" si="16"/>
        <v>50</v>
      </c>
    </row>
    <row r="63" spans="1:53" ht="69.75" customHeight="1">
      <c r="A63" s="100" t="s">
        <v>65</v>
      </c>
      <c r="B63" s="88" t="s">
        <v>33</v>
      </c>
      <c r="C63" s="89" t="s">
        <v>24</v>
      </c>
      <c r="D63" s="89" t="s">
        <v>36</v>
      </c>
      <c r="E63" s="97" t="s">
        <v>40</v>
      </c>
      <c r="F63" s="89" t="s">
        <v>108</v>
      </c>
      <c r="G63" s="91" t="s">
        <v>16</v>
      </c>
      <c r="H63" s="6" t="s">
        <v>17</v>
      </c>
      <c r="I63" s="92"/>
      <c r="J63" s="41">
        <f>J64</f>
        <v>50</v>
      </c>
      <c r="K63" s="41">
        <f t="shared" si="16"/>
        <v>50</v>
      </c>
      <c r="L63" s="126">
        <f t="shared" si="16"/>
        <v>50</v>
      </c>
    </row>
    <row r="64" spans="1:53" s="15" customFormat="1" ht="47.25">
      <c r="A64" s="225" t="s">
        <v>155</v>
      </c>
      <c r="B64" s="153" t="s">
        <v>33</v>
      </c>
      <c r="C64" s="117" t="s">
        <v>24</v>
      </c>
      <c r="D64" s="117" t="s">
        <v>36</v>
      </c>
      <c r="E64" s="148" t="s">
        <v>40</v>
      </c>
      <c r="F64" s="117" t="s">
        <v>108</v>
      </c>
      <c r="G64" s="226" t="s">
        <v>16</v>
      </c>
      <c r="H64" s="101" t="s">
        <v>17</v>
      </c>
      <c r="I64" s="230">
        <v>910</v>
      </c>
      <c r="J64" s="138">
        <f>'Прил 2'!J30</f>
        <v>50</v>
      </c>
      <c r="K64" s="138">
        <f>'Прил 2'!K30</f>
        <v>50</v>
      </c>
      <c r="L64" s="138">
        <f>'Прил 2'!L30</f>
        <v>50</v>
      </c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9"/>
      <c r="AK64" s="22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  <c r="AV64" s="229"/>
      <c r="AW64" s="229"/>
      <c r="AX64" s="229"/>
      <c r="AY64" s="229"/>
      <c r="AZ64" s="229"/>
      <c r="BA64" s="229"/>
    </row>
    <row r="65" spans="1:53" ht="63">
      <c r="A65" s="7" t="s">
        <v>199</v>
      </c>
      <c r="B65" s="220" t="s">
        <v>33</v>
      </c>
      <c r="C65" s="214" t="s">
        <v>24</v>
      </c>
      <c r="D65" s="89" t="s">
        <v>36</v>
      </c>
      <c r="E65" s="97" t="s">
        <v>200</v>
      </c>
      <c r="F65" s="89"/>
      <c r="G65" s="91"/>
      <c r="H65" s="6"/>
      <c r="I65" s="92"/>
      <c r="J65" s="41">
        <f>J66</f>
        <v>51.01</v>
      </c>
      <c r="K65" s="41">
        <f t="shared" ref="K65:L69" si="18">K66</f>
        <v>0</v>
      </c>
      <c r="L65" s="41">
        <f t="shared" si="18"/>
        <v>0</v>
      </c>
    </row>
    <row r="66" spans="1:53" ht="78.75">
      <c r="A66" s="216" t="s">
        <v>101</v>
      </c>
      <c r="B66" s="220" t="s">
        <v>33</v>
      </c>
      <c r="C66" s="214" t="s">
        <v>24</v>
      </c>
      <c r="D66" s="89" t="s">
        <v>36</v>
      </c>
      <c r="E66" s="97" t="s">
        <v>200</v>
      </c>
      <c r="F66" s="89" t="s">
        <v>103</v>
      </c>
      <c r="G66" s="91"/>
      <c r="H66" s="6"/>
      <c r="I66" s="92"/>
      <c r="J66" s="41">
        <f>J67</f>
        <v>51.01</v>
      </c>
      <c r="K66" s="41">
        <f t="shared" si="18"/>
        <v>0</v>
      </c>
      <c r="L66" s="41">
        <f t="shared" si="18"/>
        <v>0</v>
      </c>
    </row>
    <row r="67" spans="1:53" ht="31.5">
      <c r="A67" s="216" t="s">
        <v>102</v>
      </c>
      <c r="B67" s="220" t="s">
        <v>33</v>
      </c>
      <c r="C67" s="214" t="s">
        <v>24</v>
      </c>
      <c r="D67" s="89" t="s">
        <v>36</v>
      </c>
      <c r="E67" s="97" t="s">
        <v>200</v>
      </c>
      <c r="F67" s="89" t="s">
        <v>104</v>
      </c>
      <c r="G67" s="91"/>
      <c r="H67" s="6"/>
      <c r="I67" s="92"/>
      <c r="J67" s="41">
        <f>J68</f>
        <v>51.01</v>
      </c>
      <c r="K67" s="41">
        <f t="shared" si="18"/>
        <v>0</v>
      </c>
      <c r="L67" s="41">
        <f t="shared" si="18"/>
        <v>0</v>
      </c>
    </row>
    <row r="68" spans="1:53" ht="15.75">
      <c r="A68" s="219" t="s">
        <v>15</v>
      </c>
      <c r="B68" s="220" t="s">
        <v>33</v>
      </c>
      <c r="C68" s="214" t="s">
        <v>24</v>
      </c>
      <c r="D68" s="89" t="s">
        <v>36</v>
      </c>
      <c r="E68" s="97" t="s">
        <v>200</v>
      </c>
      <c r="F68" s="89" t="s">
        <v>104</v>
      </c>
      <c r="G68" s="91" t="s">
        <v>16</v>
      </c>
      <c r="H68" s="6"/>
      <c r="I68" s="92"/>
      <c r="J68" s="41">
        <f>J69</f>
        <v>51.01</v>
      </c>
      <c r="K68" s="41">
        <f t="shared" si="18"/>
        <v>0</v>
      </c>
      <c r="L68" s="41">
        <f t="shared" si="18"/>
        <v>0</v>
      </c>
    </row>
    <row r="69" spans="1:53" ht="63">
      <c r="A69" s="219" t="s">
        <v>65</v>
      </c>
      <c r="B69" s="220" t="s">
        <v>33</v>
      </c>
      <c r="C69" s="214" t="s">
        <v>24</v>
      </c>
      <c r="D69" s="89" t="s">
        <v>36</v>
      </c>
      <c r="E69" s="97" t="s">
        <v>200</v>
      </c>
      <c r="F69" s="89" t="s">
        <v>104</v>
      </c>
      <c r="G69" s="91" t="s">
        <v>16</v>
      </c>
      <c r="H69" s="6" t="s">
        <v>17</v>
      </c>
      <c r="I69" s="92"/>
      <c r="J69" s="41">
        <f>J70</f>
        <v>51.01</v>
      </c>
      <c r="K69" s="41">
        <f t="shared" si="18"/>
        <v>0</v>
      </c>
      <c r="L69" s="41">
        <f t="shared" si="18"/>
        <v>0</v>
      </c>
    </row>
    <row r="70" spans="1:53" s="15" customFormat="1" ht="47.25">
      <c r="A70" s="225" t="s">
        <v>155</v>
      </c>
      <c r="B70" s="153" t="s">
        <v>33</v>
      </c>
      <c r="C70" s="117" t="s">
        <v>24</v>
      </c>
      <c r="D70" s="117" t="s">
        <v>36</v>
      </c>
      <c r="E70" s="148" t="s">
        <v>200</v>
      </c>
      <c r="F70" s="117" t="s">
        <v>104</v>
      </c>
      <c r="G70" s="226" t="s">
        <v>16</v>
      </c>
      <c r="H70" s="101" t="s">
        <v>17</v>
      </c>
      <c r="I70" s="230">
        <v>910</v>
      </c>
      <c r="J70" s="138">
        <f>'Прил 2'!J34</f>
        <v>51.01</v>
      </c>
      <c r="K70" s="138">
        <f>'Прил 2'!K34</f>
        <v>0</v>
      </c>
      <c r="L70" s="138">
        <f>'Прил 2'!L34</f>
        <v>0</v>
      </c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9"/>
      <c r="AI70" s="229"/>
      <c r="AJ70" s="229"/>
      <c r="AK70" s="229"/>
      <c r="AL70" s="229"/>
      <c r="AM70" s="229"/>
      <c r="AN70" s="229"/>
      <c r="AO70" s="229"/>
      <c r="AP70" s="229"/>
      <c r="AQ70" s="229"/>
      <c r="AR70" s="229"/>
      <c r="AS70" s="229"/>
      <c r="AT70" s="229"/>
      <c r="AU70" s="229"/>
      <c r="AV70" s="229"/>
      <c r="AW70" s="229"/>
      <c r="AX70" s="229"/>
      <c r="AY70" s="229"/>
      <c r="AZ70" s="229"/>
      <c r="BA70" s="229"/>
    </row>
    <row r="71" spans="1:53" ht="63">
      <c r="A71" s="96" t="s">
        <v>160</v>
      </c>
      <c r="B71" s="123">
        <v>89</v>
      </c>
      <c r="C71" s="122"/>
      <c r="D71" s="89"/>
      <c r="E71" s="97"/>
      <c r="F71" s="89"/>
      <c r="G71" s="92"/>
      <c r="H71" s="89"/>
      <c r="I71" s="92"/>
      <c r="J71" s="41">
        <f>J72</f>
        <v>531.88599999999997</v>
      </c>
      <c r="K71" s="41">
        <f t="shared" ref="K71:L71" si="19">K72</f>
        <v>445.29999999999995</v>
      </c>
      <c r="L71" s="41">
        <f t="shared" si="19"/>
        <v>459.4</v>
      </c>
    </row>
    <row r="72" spans="1:53" ht="70.900000000000006" customHeight="1">
      <c r="A72" s="96" t="s">
        <v>161</v>
      </c>
      <c r="B72" s="123">
        <v>89</v>
      </c>
      <c r="C72" s="122" t="s">
        <v>23</v>
      </c>
      <c r="D72" s="89"/>
      <c r="E72" s="97"/>
      <c r="F72" s="89"/>
      <c r="G72" s="92"/>
      <c r="H72" s="89"/>
      <c r="I72" s="92"/>
      <c r="J72" s="41">
        <f>J78+J84+J90+J132+J143+J114+J120+J137+J121+J91+J103+J97</f>
        <v>531.88599999999997</v>
      </c>
      <c r="K72" s="41">
        <f>K78+K84+K90+K132+K143+K114+K120+K137+K121+K91</f>
        <v>445.29999999999995</v>
      </c>
      <c r="L72" s="41">
        <f>L78+L84+L90+L132+L143+L114+L120+L137+L121+L91</f>
        <v>459.4</v>
      </c>
    </row>
    <row r="73" spans="1:53" ht="15.75">
      <c r="A73" s="100" t="s">
        <v>59</v>
      </c>
      <c r="B73" s="125">
        <v>89</v>
      </c>
      <c r="C73" s="89">
        <v>1</v>
      </c>
      <c r="D73" s="89" t="s">
        <v>36</v>
      </c>
      <c r="E73" s="97" t="s">
        <v>60</v>
      </c>
      <c r="F73" s="89"/>
      <c r="G73" s="92"/>
      <c r="H73" s="89"/>
      <c r="I73" s="89"/>
      <c r="J73" s="41">
        <f>J76</f>
        <v>85.8</v>
      </c>
      <c r="K73" s="41">
        <f>K76</f>
        <v>56.589999999999996</v>
      </c>
      <c r="L73" s="126">
        <f>L76</f>
        <v>26.594999999999999</v>
      </c>
    </row>
    <row r="74" spans="1:53" ht="31.5">
      <c r="A74" s="96" t="s">
        <v>93</v>
      </c>
      <c r="B74" s="125">
        <v>89</v>
      </c>
      <c r="C74" s="89">
        <v>1</v>
      </c>
      <c r="D74" s="89" t="s">
        <v>36</v>
      </c>
      <c r="E74" s="97" t="s">
        <v>60</v>
      </c>
      <c r="F74" s="89" t="s">
        <v>95</v>
      </c>
      <c r="G74" s="92"/>
      <c r="H74" s="89"/>
      <c r="I74" s="89"/>
      <c r="J74" s="41">
        <f>J75</f>
        <v>85.8</v>
      </c>
      <c r="K74" s="41">
        <f t="shared" ref="K74:L74" si="20">K75</f>
        <v>56.589999999999996</v>
      </c>
      <c r="L74" s="41">
        <f t="shared" si="20"/>
        <v>26.594999999999999</v>
      </c>
    </row>
    <row r="75" spans="1:53" ht="31.5">
      <c r="A75" s="96" t="s">
        <v>94</v>
      </c>
      <c r="B75" s="125">
        <v>89</v>
      </c>
      <c r="C75" s="89">
        <v>1</v>
      </c>
      <c r="D75" s="89" t="s">
        <v>36</v>
      </c>
      <c r="E75" s="97" t="s">
        <v>60</v>
      </c>
      <c r="F75" s="89" t="s">
        <v>96</v>
      </c>
      <c r="G75" s="92"/>
      <c r="H75" s="89"/>
      <c r="I75" s="89"/>
      <c r="J75" s="41">
        <f>J76</f>
        <v>85.8</v>
      </c>
      <c r="K75" s="41">
        <f t="shared" ref="K75:L75" si="21">K76</f>
        <v>56.589999999999996</v>
      </c>
      <c r="L75" s="41">
        <f t="shared" si="21"/>
        <v>26.594999999999999</v>
      </c>
    </row>
    <row r="76" spans="1:53" ht="15.75">
      <c r="A76" s="100" t="s">
        <v>58</v>
      </c>
      <c r="B76" s="125">
        <v>89</v>
      </c>
      <c r="C76" s="89">
        <v>1</v>
      </c>
      <c r="D76" s="89" t="s">
        <v>36</v>
      </c>
      <c r="E76" s="97" t="s">
        <v>60</v>
      </c>
      <c r="F76" s="89" t="s">
        <v>96</v>
      </c>
      <c r="G76" s="92" t="s">
        <v>30</v>
      </c>
      <c r="H76" s="89"/>
      <c r="I76" s="89"/>
      <c r="J76" s="41">
        <f>J77</f>
        <v>85.8</v>
      </c>
      <c r="K76" s="41">
        <f t="shared" ref="K76:L77" si="22">K77</f>
        <v>56.589999999999996</v>
      </c>
      <c r="L76" s="126">
        <f t="shared" si="22"/>
        <v>26.594999999999999</v>
      </c>
    </row>
    <row r="77" spans="1:53" ht="15.75">
      <c r="A77" s="100" t="s">
        <v>26</v>
      </c>
      <c r="B77" s="125">
        <v>89</v>
      </c>
      <c r="C77" s="89">
        <v>1</v>
      </c>
      <c r="D77" s="89" t="s">
        <v>36</v>
      </c>
      <c r="E77" s="97" t="s">
        <v>60</v>
      </c>
      <c r="F77" s="89" t="s">
        <v>96</v>
      </c>
      <c r="G77" s="92" t="s">
        <v>30</v>
      </c>
      <c r="H77" s="89" t="s">
        <v>16</v>
      </c>
      <c r="I77" s="89"/>
      <c r="J77" s="41">
        <f>J78</f>
        <v>85.8</v>
      </c>
      <c r="K77" s="41">
        <f t="shared" si="22"/>
        <v>56.589999999999996</v>
      </c>
      <c r="L77" s="126">
        <f t="shared" si="22"/>
        <v>26.594999999999999</v>
      </c>
    </row>
    <row r="78" spans="1:53" s="15" customFormat="1" ht="52.15" customHeight="1">
      <c r="A78" s="225" t="s">
        <v>155</v>
      </c>
      <c r="B78" s="151">
        <v>89</v>
      </c>
      <c r="C78" s="117">
        <v>1</v>
      </c>
      <c r="D78" s="117" t="s">
        <v>36</v>
      </c>
      <c r="E78" s="148" t="s">
        <v>60</v>
      </c>
      <c r="F78" s="117" t="s">
        <v>96</v>
      </c>
      <c r="G78" s="230" t="s">
        <v>30</v>
      </c>
      <c r="H78" s="117" t="s">
        <v>16</v>
      </c>
      <c r="I78" s="117">
        <v>910</v>
      </c>
      <c r="J78" s="138">
        <f>'Прил 2'!J104</f>
        <v>85.8</v>
      </c>
      <c r="K78" s="138">
        <f>'Прил 2'!K104</f>
        <v>56.589999999999996</v>
      </c>
      <c r="L78" s="138">
        <f>'Прил 2'!L104</f>
        <v>26.594999999999999</v>
      </c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29"/>
      <c r="AM78" s="229"/>
      <c r="AN78" s="229"/>
      <c r="AO78" s="229"/>
      <c r="AP78" s="229"/>
      <c r="AQ78" s="229"/>
      <c r="AR78" s="229"/>
      <c r="AS78" s="229"/>
      <c r="AT78" s="229"/>
      <c r="AU78" s="229"/>
      <c r="AV78" s="229"/>
      <c r="AW78" s="229"/>
      <c r="AX78" s="229"/>
      <c r="AY78" s="229"/>
      <c r="AZ78" s="229"/>
      <c r="BA78" s="229"/>
    </row>
    <row r="79" spans="1:53" ht="52.9" customHeight="1">
      <c r="A79" s="95" t="s">
        <v>162</v>
      </c>
      <c r="B79" s="88">
        <v>89</v>
      </c>
      <c r="C79" s="89" t="s">
        <v>23</v>
      </c>
      <c r="D79" s="89" t="s">
        <v>36</v>
      </c>
      <c r="E79" s="97" t="s">
        <v>45</v>
      </c>
      <c r="F79" s="89"/>
      <c r="G79" s="92"/>
      <c r="H79" s="89"/>
      <c r="I79" s="92"/>
      <c r="J79" s="41">
        <f>J82</f>
        <v>5</v>
      </c>
      <c r="K79" s="41">
        <f>K82</f>
        <v>5</v>
      </c>
      <c r="L79" s="126">
        <f>L82</f>
        <v>5</v>
      </c>
    </row>
    <row r="80" spans="1:53" s="33" customFormat="1" ht="21.6" customHeight="1">
      <c r="A80" s="93" t="s">
        <v>105</v>
      </c>
      <c r="B80" s="88" t="s">
        <v>47</v>
      </c>
      <c r="C80" s="89" t="s">
        <v>23</v>
      </c>
      <c r="D80" s="89" t="s">
        <v>36</v>
      </c>
      <c r="E80" s="97" t="s">
        <v>45</v>
      </c>
      <c r="F80" s="89" t="s">
        <v>106</v>
      </c>
      <c r="G80" s="92"/>
      <c r="H80" s="89"/>
      <c r="I80" s="92"/>
      <c r="J80" s="41">
        <f>J81</f>
        <v>5</v>
      </c>
      <c r="K80" s="41">
        <f t="shared" ref="K80:L80" si="23">K81</f>
        <v>5</v>
      </c>
      <c r="L80" s="41">
        <f t="shared" si="23"/>
        <v>5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1:53" s="33" customFormat="1" ht="22.15" customHeight="1">
      <c r="A81" s="95" t="s">
        <v>46</v>
      </c>
      <c r="B81" s="88" t="s">
        <v>47</v>
      </c>
      <c r="C81" s="89" t="s">
        <v>23</v>
      </c>
      <c r="D81" s="89" t="s">
        <v>36</v>
      </c>
      <c r="E81" s="97" t="s">
        <v>45</v>
      </c>
      <c r="F81" s="89" t="s">
        <v>48</v>
      </c>
      <c r="G81" s="92"/>
      <c r="H81" s="89"/>
      <c r="I81" s="92"/>
      <c r="J81" s="41">
        <f>J82</f>
        <v>5</v>
      </c>
      <c r="K81" s="41">
        <f t="shared" ref="K81:L81" si="24">K82</f>
        <v>5</v>
      </c>
      <c r="L81" s="41">
        <f t="shared" si="24"/>
        <v>5</v>
      </c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1:53" ht="15.75">
      <c r="A82" s="100" t="s">
        <v>15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48</v>
      </c>
      <c r="G82" s="92" t="s">
        <v>16</v>
      </c>
      <c r="H82" s="89"/>
      <c r="I82" s="92"/>
      <c r="J82" s="41">
        <f>J83</f>
        <v>5</v>
      </c>
      <c r="K82" s="41">
        <f t="shared" ref="K82:L83" si="25">K83</f>
        <v>5</v>
      </c>
      <c r="L82" s="126">
        <f t="shared" si="25"/>
        <v>5</v>
      </c>
    </row>
    <row r="83" spans="1:53" ht="15.75">
      <c r="A83" s="100" t="s">
        <v>66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 t="s">
        <v>16</v>
      </c>
      <c r="H83" s="89" t="s">
        <v>44</v>
      </c>
      <c r="I83" s="89"/>
      <c r="J83" s="41">
        <f>J84</f>
        <v>5</v>
      </c>
      <c r="K83" s="41">
        <f t="shared" si="25"/>
        <v>5</v>
      </c>
      <c r="L83" s="126">
        <f t="shared" si="25"/>
        <v>5</v>
      </c>
    </row>
    <row r="84" spans="1:53" s="15" customFormat="1" ht="47.25">
      <c r="A84" s="225" t="s">
        <v>155</v>
      </c>
      <c r="B84" s="231">
        <v>89</v>
      </c>
      <c r="C84" s="232" t="s">
        <v>23</v>
      </c>
      <c r="D84" s="117" t="s">
        <v>36</v>
      </c>
      <c r="E84" s="148" t="s">
        <v>45</v>
      </c>
      <c r="F84" s="117" t="s">
        <v>48</v>
      </c>
      <c r="G84" s="230" t="s">
        <v>16</v>
      </c>
      <c r="H84" s="117" t="s">
        <v>44</v>
      </c>
      <c r="I84" s="233">
        <v>910</v>
      </c>
      <c r="J84" s="138">
        <f>'Прил 2'!J45</f>
        <v>5</v>
      </c>
      <c r="K84" s="138">
        <f>'Прил 2'!K45</f>
        <v>5</v>
      </c>
      <c r="L84" s="138">
        <f>'Прил 2'!L45</f>
        <v>5</v>
      </c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29"/>
      <c r="AH84" s="229"/>
      <c r="AI84" s="229"/>
      <c r="AJ84" s="229"/>
      <c r="AK84" s="229"/>
      <c r="AL84" s="229"/>
      <c r="AM84" s="229"/>
      <c r="AN84" s="229"/>
      <c r="AO84" s="229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</row>
    <row r="85" spans="1:53" ht="15.75">
      <c r="A85" s="100" t="s">
        <v>62</v>
      </c>
      <c r="B85" s="125">
        <v>89</v>
      </c>
      <c r="C85" s="89">
        <v>1</v>
      </c>
      <c r="D85" s="89" t="s">
        <v>36</v>
      </c>
      <c r="E85" s="97">
        <v>41240</v>
      </c>
      <c r="F85" s="89"/>
      <c r="G85" s="92"/>
      <c r="H85" s="89"/>
      <c r="I85" s="89"/>
      <c r="J85" s="41">
        <f>J88</f>
        <v>1</v>
      </c>
      <c r="K85" s="41">
        <f>K88</f>
        <v>1</v>
      </c>
      <c r="L85" s="126">
        <f>L88</f>
        <v>1</v>
      </c>
    </row>
    <row r="86" spans="1:53" ht="31.5">
      <c r="A86" s="95" t="s">
        <v>90</v>
      </c>
      <c r="B86" s="125">
        <v>89</v>
      </c>
      <c r="C86" s="89">
        <v>1</v>
      </c>
      <c r="D86" s="89" t="s">
        <v>36</v>
      </c>
      <c r="E86" s="97" t="s">
        <v>67</v>
      </c>
      <c r="F86" s="89" t="s">
        <v>91</v>
      </c>
      <c r="G86" s="92"/>
      <c r="H86" s="89"/>
      <c r="I86" s="89"/>
      <c r="J86" s="41">
        <f>J87</f>
        <v>1</v>
      </c>
      <c r="K86" s="41">
        <f t="shared" ref="K86:L86" si="26">K87</f>
        <v>1</v>
      </c>
      <c r="L86" s="41">
        <f t="shared" si="26"/>
        <v>1</v>
      </c>
    </row>
    <row r="87" spans="1:53" ht="15.75">
      <c r="A87" s="93" t="s">
        <v>63</v>
      </c>
      <c r="B87" s="125">
        <v>89</v>
      </c>
      <c r="C87" s="89">
        <v>1</v>
      </c>
      <c r="D87" s="89" t="s">
        <v>36</v>
      </c>
      <c r="E87" s="97" t="s">
        <v>67</v>
      </c>
      <c r="F87" s="89" t="s">
        <v>154</v>
      </c>
      <c r="G87" s="92"/>
      <c r="H87" s="89"/>
      <c r="I87" s="89"/>
      <c r="J87" s="41">
        <f>J88</f>
        <v>1</v>
      </c>
      <c r="K87" s="41">
        <f t="shared" ref="K87:L87" si="27">K88</f>
        <v>1</v>
      </c>
      <c r="L87" s="41">
        <f t="shared" si="27"/>
        <v>1</v>
      </c>
    </row>
    <row r="88" spans="1:53" ht="31.5">
      <c r="A88" s="100" t="s">
        <v>18</v>
      </c>
      <c r="B88" s="125">
        <v>89</v>
      </c>
      <c r="C88" s="89">
        <v>1</v>
      </c>
      <c r="D88" s="89" t="s">
        <v>36</v>
      </c>
      <c r="E88" s="97" t="s">
        <v>67</v>
      </c>
      <c r="F88" s="89" t="s">
        <v>154</v>
      </c>
      <c r="G88" s="92" t="s">
        <v>31</v>
      </c>
      <c r="H88" s="89"/>
      <c r="I88" s="89"/>
      <c r="J88" s="41">
        <f>J89</f>
        <v>1</v>
      </c>
      <c r="K88" s="41">
        <f t="shared" ref="K88:L89" si="28">K89</f>
        <v>1</v>
      </c>
      <c r="L88" s="126">
        <f t="shared" si="28"/>
        <v>1</v>
      </c>
    </row>
    <row r="89" spans="1:53" ht="31.5">
      <c r="A89" s="100" t="s">
        <v>61</v>
      </c>
      <c r="B89" s="125">
        <v>89</v>
      </c>
      <c r="C89" s="89">
        <v>1</v>
      </c>
      <c r="D89" s="89" t="s">
        <v>36</v>
      </c>
      <c r="E89" s="97" t="s">
        <v>67</v>
      </c>
      <c r="F89" s="89" t="s">
        <v>154</v>
      </c>
      <c r="G89" s="92" t="s">
        <v>31</v>
      </c>
      <c r="H89" s="89" t="s">
        <v>16</v>
      </c>
      <c r="I89" s="89"/>
      <c r="J89" s="41">
        <f>J90</f>
        <v>1</v>
      </c>
      <c r="K89" s="41">
        <f t="shared" si="28"/>
        <v>1</v>
      </c>
      <c r="L89" s="126">
        <f t="shared" si="28"/>
        <v>1</v>
      </c>
    </row>
    <row r="90" spans="1:53" s="15" customFormat="1" ht="47.25">
      <c r="A90" s="225" t="s">
        <v>155</v>
      </c>
      <c r="B90" s="230">
        <v>89</v>
      </c>
      <c r="C90" s="117">
        <v>1</v>
      </c>
      <c r="D90" s="117" t="s">
        <v>36</v>
      </c>
      <c r="E90" s="148" t="s">
        <v>67</v>
      </c>
      <c r="F90" s="117" t="s">
        <v>154</v>
      </c>
      <c r="G90" s="230" t="s">
        <v>31</v>
      </c>
      <c r="H90" s="117" t="s">
        <v>16</v>
      </c>
      <c r="I90" s="117">
        <v>910</v>
      </c>
      <c r="J90" s="138">
        <f>'Прил 2'!J111</f>
        <v>1</v>
      </c>
      <c r="K90" s="138">
        <f>'Прил 2'!K111</f>
        <v>1</v>
      </c>
      <c r="L90" s="138">
        <f>'Прил 2'!L111</f>
        <v>1</v>
      </c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29"/>
      <c r="AH90" s="229"/>
      <c r="AI90" s="229"/>
      <c r="AJ90" s="229"/>
      <c r="AK90" s="229"/>
      <c r="AL90" s="229"/>
      <c r="AM90" s="229"/>
      <c r="AN90" s="229"/>
      <c r="AO90" s="229"/>
      <c r="AP90" s="229"/>
      <c r="AQ90" s="229"/>
      <c r="AR90" s="229"/>
      <c r="AS90" s="229"/>
      <c r="AT90" s="229"/>
      <c r="AU90" s="229"/>
      <c r="AV90" s="229"/>
      <c r="AW90" s="229"/>
      <c r="AX90" s="229"/>
      <c r="AY90" s="229"/>
      <c r="AZ90" s="229"/>
      <c r="BA90" s="229"/>
    </row>
    <row r="91" spans="1:53" ht="15.75">
      <c r="A91" s="93" t="s">
        <v>201</v>
      </c>
      <c r="B91" s="6">
        <v>89</v>
      </c>
      <c r="C91" s="89" t="s">
        <v>23</v>
      </c>
      <c r="D91" s="89" t="s">
        <v>36</v>
      </c>
      <c r="E91" s="89" t="s">
        <v>169</v>
      </c>
      <c r="F91" s="89"/>
      <c r="G91" s="89"/>
      <c r="H91" s="89"/>
      <c r="I91" s="89"/>
      <c r="J91" s="41">
        <f t="shared" ref="J91:L95" si="29">J92</f>
        <v>0</v>
      </c>
      <c r="K91" s="41">
        <f t="shared" si="29"/>
        <v>29.21</v>
      </c>
      <c r="L91" s="41">
        <f t="shared" si="29"/>
        <v>59.204999999999998</v>
      </c>
    </row>
    <row r="92" spans="1:53" ht="15.75">
      <c r="A92" s="93" t="s">
        <v>105</v>
      </c>
      <c r="B92" s="196">
        <v>89</v>
      </c>
      <c r="C92" s="89" t="s">
        <v>23</v>
      </c>
      <c r="D92" s="89" t="s">
        <v>36</v>
      </c>
      <c r="E92" s="89" t="s">
        <v>169</v>
      </c>
      <c r="F92" s="89" t="s">
        <v>106</v>
      </c>
      <c r="G92" s="89"/>
      <c r="H92" s="89"/>
      <c r="I92" s="89"/>
      <c r="J92" s="41">
        <f t="shared" si="29"/>
        <v>0</v>
      </c>
      <c r="K92" s="41">
        <f t="shared" si="29"/>
        <v>29.21</v>
      </c>
      <c r="L92" s="41">
        <f t="shared" si="29"/>
        <v>59.204999999999998</v>
      </c>
    </row>
    <row r="93" spans="1:53" ht="15.75">
      <c r="A93" s="93" t="s">
        <v>46</v>
      </c>
      <c r="B93" s="196">
        <v>89</v>
      </c>
      <c r="C93" s="89" t="s">
        <v>23</v>
      </c>
      <c r="D93" s="89" t="s">
        <v>36</v>
      </c>
      <c r="E93" s="89" t="s">
        <v>169</v>
      </c>
      <c r="F93" s="89" t="s">
        <v>48</v>
      </c>
      <c r="G93" s="89"/>
      <c r="H93" s="89"/>
      <c r="I93" s="89"/>
      <c r="J93" s="41">
        <f t="shared" si="29"/>
        <v>0</v>
      </c>
      <c r="K93" s="41">
        <f t="shared" si="29"/>
        <v>29.21</v>
      </c>
      <c r="L93" s="41">
        <f t="shared" si="29"/>
        <v>59.204999999999998</v>
      </c>
    </row>
    <row r="94" spans="1:53" ht="15.75">
      <c r="A94" s="93" t="s">
        <v>201</v>
      </c>
      <c r="B94" s="196">
        <v>89</v>
      </c>
      <c r="C94" s="89" t="s">
        <v>23</v>
      </c>
      <c r="D94" s="89" t="s">
        <v>36</v>
      </c>
      <c r="E94" s="89" t="s">
        <v>169</v>
      </c>
      <c r="F94" s="89" t="s">
        <v>48</v>
      </c>
      <c r="G94" s="89" t="s">
        <v>168</v>
      </c>
      <c r="H94" s="89"/>
      <c r="I94" s="89"/>
      <c r="J94" s="41">
        <f t="shared" si="29"/>
        <v>0</v>
      </c>
      <c r="K94" s="41">
        <f t="shared" si="29"/>
        <v>29.21</v>
      </c>
      <c r="L94" s="41">
        <f t="shared" si="29"/>
        <v>59.204999999999998</v>
      </c>
    </row>
    <row r="95" spans="1:53" ht="15.75">
      <c r="A95" s="93" t="s">
        <v>201</v>
      </c>
      <c r="B95" s="196">
        <v>89</v>
      </c>
      <c r="C95" s="89" t="s">
        <v>23</v>
      </c>
      <c r="D95" s="89" t="s">
        <v>36</v>
      </c>
      <c r="E95" s="89" t="s">
        <v>169</v>
      </c>
      <c r="F95" s="89" t="s">
        <v>48</v>
      </c>
      <c r="G95" s="89" t="s">
        <v>168</v>
      </c>
      <c r="H95" s="89" t="s">
        <v>168</v>
      </c>
      <c r="I95" s="89"/>
      <c r="J95" s="41">
        <f t="shared" si="29"/>
        <v>0</v>
      </c>
      <c r="K95" s="41">
        <f t="shared" si="29"/>
        <v>29.21</v>
      </c>
      <c r="L95" s="41">
        <f t="shared" si="29"/>
        <v>59.204999999999998</v>
      </c>
    </row>
    <row r="96" spans="1:53" s="15" customFormat="1" ht="47.25">
      <c r="A96" s="225" t="s">
        <v>155</v>
      </c>
      <c r="B96" s="221">
        <v>89</v>
      </c>
      <c r="C96" s="117" t="s">
        <v>23</v>
      </c>
      <c r="D96" s="117" t="s">
        <v>36</v>
      </c>
      <c r="E96" s="117" t="s">
        <v>169</v>
      </c>
      <c r="F96" s="117" t="s">
        <v>48</v>
      </c>
      <c r="G96" s="117" t="s">
        <v>168</v>
      </c>
      <c r="H96" s="117" t="s">
        <v>168</v>
      </c>
      <c r="I96" s="117" t="s">
        <v>167</v>
      </c>
      <c r="J96" s="138"/>
      <c r="K96" s="138">
        <f>'Прил 2'!K118</f>
        <v>29.21</v>
      </c>
      <c r="L96" s="138">
        <f>'Прил 2'!L118</f>
        <v>59.204999999999998</v>
      </c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9"/>
      <c r="AH96" s="229"/>
      <c r="AI96" s="229"/>
      <c r="AJ96" s="229"/>
      <c r="AK96" s="229"/>
      <c r="AL96" s="229"/>
      <c r="AM96" s="229"/>
      <c r="AN96" s="229"/>
      <c r="AO96" s="229"/>
      <c r="AP96" s="229"/>
      <c r="AQ96" s="229"/>
      <c r="AR96" s="229"/>
      <c r="AS96" s="229"/>
      <c r="AT96" s="229"/>
      <c r="AU96" s="229"/>
      <c r="AV96" s="229"/>
      <c r="AW96" s="229"/>
      <c r="AX96" s="229"/>
      <c r="AY96" s="229"/>
      <c r="AZ96" s="229"/>
      <c r="BA96" s="229"/>
    </row>
    <row r="97" spans="1:53" s="15" customFormat="1" ht="31.5">
      <c r="A97" s="95" t="s">
        <v>228</v>
      </c>
      <c r="B97" s="133" t="s">
        <v>47</v>
      </c>
      <c r="C97" s="6" t="s">
        <v>23</v>
      </c>
      <c r="D97" s="6" t="s">
        <v>36</v>
      </c>
      <c r="E97" s="6" t="s">
        <v>229</v>
      </c>
      <c r="F97" s="6"/>
      <c r="G97" s="89"/>
      <c r="H97" s="89"/>
      <c r="I97" s="89"/>
      <c r="J97" s="41">
        <f>J98</f>
        <v>30</v>
      </c>
      <c r="K97" s="41">
        <f t="shared" ref="K97:L101" si="30">K98</f>
        <v>0</v>
      </c>
      <c r="L97" s="41">
        <f t="shared" si="30"/>
        <v>0</v>
      </c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9"/>
      <c r="AH97" s="229"/>
      <c r="AI97" s="229"/>
      <c r="AJ97" s="229"/>
      <c r="AK97" s="229"/>
      <c r="AL97" s="229"/>
      <c r="AM97" s="229"/>
      <c r="AN97" s="229"/>
      <c r="AO97" s="229"/>
      <c r="AP97" s="229"/>
      <c r="AQ97" s="229"/>
      <c r="AR97" s="229"/>
      <c r="AS97" s="229"/>
      <c r="AT97" s="229"/>
      <c r="AU97" s="229"/>
      <c r="AV97" s="229"/>
      <c r="AW97" s="229"/>
      <c r="AX97" s="229"/>
      <c r="AY97" s="229"/>
      <c r="AZ97" s="229"/>
      <c r="BA97" s="229"/>
    </row>
    <row r="98" spans="1:53" s="15" customFormat="1" ht="31.5">
      <c r="A98" s="95" t="s">
        <v>97</v>
      </c>
      <c r="B98" s="133" t="s">
        <v>47</v>
      </c>
      <c r="C98" s="6" t="s">
        <v>23</v>
      </c>
      <c r="D98" s="6" t="s">
        <v>36</v>
      </c>
      <c r="E98" s="6" t="s">
        <v>229</v>
      </c>
      <c r="F98" s="6" t="s">
        <v>99</v>
      </c>
      <c r="G98" s="89"/>
      <c r="H98" s="89"/>
      <c r="I98" s="89"/>
      <c r="J98" s="41">
        <f>J99</f>
        <v>30</v>
      </c>
      <c r="K98" s="41">
        <f t="shared" si="30"/>
        <v>0</v>
      </c>
      <c r="L98" s="41">
        <f t="shared" si="30"/>
        <v>0</v>
      </c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9"/>
      <c r="AH98" s="229"/>
      <c r="AI98" s="229"/>
      <c r="AJ98" s="229"/>
      <c r="AK98" s="229"/>
      <c r="AL98" s="229"/>
      <c r="AM98" s="229"/>
      <c r="AN98" s="229"/>
      <c r="AO98" s="229"/>
      <c r="AP98" s="229"/>
      <c r="AQ98" s="229"/>
      <c r="AR98" s="229"/>
      <c r="AS98" s="229"/>
      <c r="AT98" s="229"/>
      <c r="AU98" s="229"/>
      <c r="AV98" s="229"/>
      <c r="AW98" s="229"/>
      <c r="AX98" s="229"/>
      <c r="AY98" s="229"/>
      <c r="AZ98" s="229"/>
      <c r="BA98" s="229"/>
    </row>
    <row r="99" spans="1:53" s="15" customFormat="1" ht="47.25">
      <c r="A99" s="95" t="s">
        <v>98</v>
      </c>
      <c r="B99" s="133" t="s">
        <v>47</v>
      </c>
      <c r="C99" s="6" t="s">
        <v>23</v>
      </c>
      <c r="D99" s="6" t="s">
        <v>36</v>
      </c>
      <c r="E99" s="6" t="s">
        <v>229</v>
      </c>
      <c r="F99" s="6" t="s">
        <v>100</v>
      </c>
      <c r="G99" s="89"/>
      <c r="H99" s="89"/>
      <c r="I99" s="89"/>
      <c r="J99" s="41">
        <f>J100</f>
        <v>30</v>
      </c>
      <c r="K99" s="41">
        <f t="shared" si="30"/>
        <v>0</v>
      </c>
      <c r="L99" s="41">
        <f t="shared" si="30"/>
        <v>0</v>
      </c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29"/>
      <c r="AH99" s="229"/>
      <c r="AI99" s="229"/>
      <c r="AJ99" s="229"/>
      <c r="AK99" s="229"/>
      <c r="AL99" s="229"/>
      <c r="AM99" s="229"/>
      <c r="AN99" s="229"/>
      <c r="AO99" s="229"/>
      <c r="AP99" s="229"/>
      <c r="AQ99" s="229"/>
      <c r="AR99" s="229"/>
      <c r="AS99" s="229"/>
      <c r="AT99" s="229"/>
      <c r="AU99" s="229"/>
      <c r="AV99" s="229"/>
      <c r="AW99" s="229"/>
      <c r="AX99" s="229"/>
      <c r="AY99" s="229"/>
      <c r="AZ99" s="229"/>
      <c r="BA99" s="229"/>
    </row>
    <row r="100" spans="1:53" s="15" customFormat="1" ht="31.5">
      <c r="A100" s="255" t="s">
        <v>230</v>
      </c>
      <c r="B100" s="133" t="s">
        <v>47</v>
      </c>
      <c r="C100" s="6" t="s">
        <v>23</v>
      </c>
      <c r="D100" s="6" t="s">
        <v>36</v>
      </c>
      <c r="E100" s="6" t="s">
        <v>229</v>
      </c>
      <c r="F100" s="6" t="s">
        <v>100</v>
      </c>
      <c r="G100" s="92" t="s">
        <v>28</v>
      </c>
      <c r="H100" s="89"/>
      <c r="I100" s="89"/>
      <c r="J100" s="41">
        <f>J101</f>
        <v>30</v>
      </c>
      <c r="K100" s="41">
        <f t="shared" si="30"/>
        <v>0</v>
      </c>
      <c r="L100" s="41">
        <f t="shared" si="30"/>
        <v>0</v>
      </c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9"/>
      <c r="AH100" s="229"/>
      <c r="AI100" s="229"/>
      <c r="AJ100" s="229"/>
      <c r="AK100" s="229"/>
      <c r="AL100" s="229"/>
      <c r="AM100" s="229"/>
      <c r="AN100" s="229"/>
      <c r="AO100" s="229"/>
      <c r="AP100" s="229"/>
      <c r="AQ100" s="229"/>
      <c r="AR100" s="229"/>
      <c r="AS100" s="229"/>
      <c r="AT100" s="229"/>
      <c r="AU100" s="229"/>
      <c r="AV100" s="229"/>
      <c r="AW100" s="229"/>
      <c r="AX100" s="229"/>
      <c r="AY100" s="229"/>
      <c r="AZ100" s="229"/>
      <c r="BA100" s="229"/>
    </row>
    <row r="101" spans="1:53" s="15" customFormat="1" ht="47.25">
      <c r="A101" s="255" t="s">
        <v>227</v>
      </c>
      <c r="B101" s="133" t="s">
        <v>47</v>
      </c>
      <c r="C101" s="6" t="s">
        <v>23</v>
      </c>
      <c r="D101" s="6" t="s">
        <v>36</v>
      </c>
      <c r="E101" s="6" t="s">
        <v>229</v>
      </c>
      <c r="F101" s="6" t="s">
        <v>100</v>
      </c>
      <c r="G101" s="92" t="s">
        <v>28</v>
      </c>
      <c r="H101" s="89" t="s">
        <v>30</v>
      </c>
      <c r="I101" s="89"/>
      <c r="J101" s="41">
        <f>J102</f>
        <v>30</v>
      </c>
      <c r="K101" s="41">
        <f t="shared" si="30"/>
        <v>0</v>
      </c>
      <c r="L101" s="41">
        <f t="shared" si="30"/>
        <v>0</v>
      </c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  <c r="AV101" s="229"/>
      <c r="AW101" s="229"/>
      <c r="AX101" s="229"/>
      <c r="AY101" s="229"/>
      <c r="AZ101" s="229"/>
      <c r="BA101" s="229"/>
    </row>
    <row r="102" spans="1:53" s="15" customFormat="1" ht="47.25">
      <c r="A102" s="225" t="s">
        <v>155</v>
      </c>
      <c r="B102" s="221">
        <v>89</v>
      </c>
      <c r="C102" s="117" t="s">
        <v>23</v>
      </c>
      <c r="D102" s="117" t="s">
        <v>36</v>
      </c>
      <c r="E102" s="117" t="s">
        <v>229</v>
      </c>
      <c r="F102" s="117" t="s">
        <v>100</v>
      </c>
      <c r="G102" s="117" t="s">
        <v>28</v>
      </c>
      <c r="H102" s="117" t="s">
        <v>30</v>
      </c>
      <c r="I102" s="117" t="s">
        <v>167</v>
      </c>
      <c r="J102" s="138">
        <f>'Прил 2'!J66</f>
        <v>30</v>
      </c>
      <c r="K102" s="138">
        <f>'Прил 2'!K66</f>
        <v>0</v>
      </c>
      <c r="L102" s="138">
        <f>'Прил 2'!L66</f>
        <v>0</v>
      </c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  <c r="AV102" s="229"/>
      <c r="AW102" s="229"/>
      <c r="AX102" s="229"/>
      <c r="AY102" s="229"/>
      <c r="AZ102" s="229"/>
      <c r="BA102" s="229"/>
    </row>
    <row r="103" spans="1:53" s="15" customFormat="1" ht="47.25">
      <c r="A103" s="149" t="s">
        <v>225</v>
      </c>
      <c r="B103" s="214" t="s">
        <v>47</v>
      </c>
      <c r="C103" s="214" t="s">
        <v>23</v>
      </c>
      <c r="D103" s="214" t="s">
        <v>36</v>
      </c>
      <c r="E103" s="248" t="s">
        <v>226</v>
      </c>
      <c r="F103" s="214"/>
      <c r="G103" s="249"/>
      <c r="H103" s="214"/>
      <c r="I103" s="214"/>
      <c r="J103" s="41">
        <f>J104</f>
        <v>25.986000000000001</v>
      </c>
      <c r="K103" s="41">
        <f t="shared" ref="K103:L107" si="31">K104</f>
        <v>0</v>
      </c>
      <c r="L103" s="41">
        <f t="shared" si="31"/>
        <v>0</v>
      </c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  <c r="AV103" s="229"/>
      <c r="AW103" s="229"/>
      <c r="AX103" s="229"/>
      <c r="AY103" s="229"/>
      <c r="AZ103" s="229"/>
      <c r="BA103" s="229"/>
    </row>
    <row r="104" spans="1:53" s="15" customFormat="1" ht="42" customHeight="1">
      <c r="A104" s="250" t="s">
        <v>98</v>
      </c>
      <c r="B104" s="214" t="s">
        <v>47</v>
      </c>
      <c r="C104" s="214" t="s">
        <v>23</v>
      </c>
      <c r="D104" s="214" t="s">
        <v>36</v>
      </c>
      <c r="E104" s="248" t="s">
        <v>226</v>
      </c>
      <c r="F104" s="214" t="s">
        <v>99</v>
      </c>
      <c r="G104" s="249"/>
      <c r="H104" s="214"/>
      <c r="I104" s="214"/>
      <c r="J104" s="41">
        <f>J105</f>
        <v>25.986000000000001</v>
      </c>
      <c r="K104" s="41">
        <f t="shared" si="31"/>
        <v>0</v>
      </c>
      <c r="L104" s="41">
        <f t="shared" si="31"/>
        <v>0</v>
      </c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  <c r="AV104" s="229"/>
      <c r="AW104" s="229"/>
      <c r="AX104" s="229"/>
      <c r="AY104" s="229"/>
      <c r="AZ104" s="229"/>
      <c r="BA104" s="229"/>
    </row>
    <row r="105" spans="1:53" s="15" customFormat="1" ht="15.75">
      <c r="A105" s="250" t="s">
        <v>41</v>
      </c>
      <c r="B105" s="214" t="s">
        <v>47</v>
      </c>
      <c r="C105" s="214" t="s">
        <v>23</v>
      </c>
      <c r="D105" s="214" t="s">
        <v>36</v>
      </c>
      <c r="E105" s="248" t="s">
        <v>226</v>
      </c>
      <c r="F105" s="214" t="s">
        <v>100</v>
      </c>
      <c r="G105" s="249"/>
      <c r="H105" s="214"/>
      <c r="I105" s="214"/>
      <c r="J105" s="41">
        <f>J106</f>
        <v>25.986000000000001</v>
      </c>
      <c r="K105" s="41">
        <f t="shared" si="31"/>
        <v>0</v>
      </c>
      <c r="L105" s="41">
        <f t="shared" si="31"/>
        <v>0</v>
      </c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29"/>
      <c r="AH105" s="229"/>
      <c r="AI105" s="229"/>
      <c r="AJ105" s="229"/>
      <c r="AK105" s="229"/>
      <c r="AL105" s="229"/>
      <c r="AM105" s="229"/>
      <c r="AN105" s="229"/>
      <c r="AO105" s="229"/>
      <c r="AP105" s="229"/>
      <c r="AQ105" s="229"/>
      <c r="AR105" s="229"/>
      <c r="AS105" s="229"/>
      <c r="AT105" s="229"/>
      <c r="AU105" s="229"/>
      <c r="AV105" s="229"/>
      <c r="AW105" s="229"/>
      <c r="AX105" s="229"/>
      <c r="AY105" s="229"/>
      <c r="AZ105" s="229"/>
      <c r="BA105" s="229"/>
    </row>
    <row r="106" spans="1:53" s="15" customFormat="1" ht="15.75">
      <c r="A106" s="250" t="s">
        <v>52</v>
      </c>
      <c r="B106" s="214" t="s">
        <v>47</v>
      </c>
      <c r="C106" s="214" t="s">
        <v>23</v>
      </c>
      <c r="D106" s="214" t="s">
        <v>36</v>
      </c>
      <c r="E106" s="248" t="s">
        <v>226</v>
      </c>
      <c r="F106" s="214" t="s">
        <v>100</v>
      </c>
      <c r="G106" s="249" t="s">
        <v>17</v>
      </c>
      <c r="H106" s="214"/>
      <c r="I106" s="214"/>
      <c r="J106" s="41">
        <f>J107</f>
        <v>25.986000000000001</v>
      </c>
      <c r="K106" s="41">
        <f t="shared" si="31"/>
        <v>0</v>
      </c>
      <c r="L106" s="41">
        <f t="shared" si="31"/>
        <v>0</v>
      </c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</row>
    <row r="107" spans="1:53" s="15" customFormat="1" ht="15.75">
      <c r="A107" s="250" t="s">
        <v>53</v>
      </c>
      <c r="B107" s="214" t="s">
        <v>47</v>
      </c>
      <c r="C107" s="214" t="s">
        <v>23</v>
      </c>
      <c r="D107" s="214" t="s">
        <v>36</v>
      </c>
      <c r="E107" s="248" t="s">
        <v>226</v>
      </c>
      <c r="F107" s="214" t="s">
        <v>100</v>
      </c>
      <c r="G107" s="249" t="s">
        <v>17</v>
      </c>
      <c r="H107" s="214" t="s">
        <v>29</v>
      </c>
      <c r="I107" s="214"/>
      <c r="J107" s="41">
        <f>J108</f>
        <v>25.986000000000001</v>
      </c>
      <c r="K107" s="41">
        <f t="shared" si="31"/>
        <v>0</v>
      </c>
      <c r="L107" s="41">
        <f t="shared" si="31"/>
        <v>0</v>
      </c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  <c r="AV107" s="229"/>
      <c r="AW107" s="229"/>
      <c r="AX107" s="229"/>
      <c r="AY107" s="229"/>
      <c r="AZ107" s="229"/>
      <c r="BA107" s="229"/>
    </row>
    <row r="108" spans="1:53" s="15" customFormat="1" ht="47.25">
      <c r="A108" s="225" t="s">
        <v>155</v>
      </c>
      <c r="B108" s="251" t="s">
        <v>47</v>
      </c>
      <c r="C108" s="251" t="s">
        <v>23</v>
      </c>
      <c r="D108" s="251" t="s">
        <v>36</v>
      </c>
      <c r="E108" s="252" t="s">
        <v>226</v>
      </c>
      <c r="F108" s="251" t="s">
        <v>100</v>
      </c>
      <c r="G108" s="253" t="s">
        <v>17</v>
      </c>
      <c r="H108" s="251" t="s">
        <v>29</v>
      </c>
      <c r="I108" s="251" t="s">
        <v>167</v>
      </c>
      <c r="J108" s="138">
        <f>'Прил 2'!J77</f>
        <v>25.986000000000001</v>
      </c>
      <c r="K108" s="138">
        <f>'Прил 2'!K77</f>
        <v>0</v>
      </c>
      <c r="L108" s="138">
        <f>'Прил 2'!L77</f>
        <v>0</v>
      </c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</row>
    <row r="109" spans="1:53" ht="15.75">
      <c r="A109" s="95" t="s">
        <v>57</v>
      </c>
      <c r="B109" s="6" t="s">
        <v>47</v>
      </c>
      <c r="C109" s="120">
        <v>0</v>
      </c>
      <c r="D109" s="89" t="s">
        <v>36</v>
      </c>
      <c r="E109" s="124">
        <v>43010</v>
      </c>
      <c r="F109" s="120"/>
      <c r="G109" s="173"/>
      <c r="H109" s="122"/>
      <c r="I109" s="122"/>
      <c r="J109" s="41">
        <f>J112</f>
        <v>178</v>
      </c>
      <c r="K109" s="41">
        <f>K112</f>
        <v>78</v>
      </c>
      <c r="L109" s="126">
        <f>L112</f>
        <v>78</v>
      </c>
    </row>
    <row r="110" spans="1:53" ht="31.5" customHeight="1">
      <c r="A110" s="95" t="s">
        <v>98</v>
      </c>
      <c r="B110" s="6" t="s">
        <v>47</v>
      </c>
      <c r="C110" s="120">
        <v>0</v>
      </c>
      <c r="D110" s="89" t="s">
        <v>36</v>
      </c>
      <c r="E110" s="124">
        <v>43010</v>
      </c>
      <c r="F110" s="120">
        <v>200</v>
      </c>
      <c r="G110" s="173"/>
      <c r="H110" s="122"/>
      <c r="I110" s="122"/>
      <c r="J110" s="41">
        <f>J111</f>
        <v>178</v>
      </c>
      <c r="K110" s="41">
        <f t="shared" ref="K110:L110" si="32">K111</f>
        <v>78</v>
      </c>
      <c r="L110" s="41">
        <f t="shared" si="32"/>
        <v>78</v>
      </c>
    </row>
    <row r="111" spans="1:53" ht="15.75">
      <c r="A111" s="95" t="s">
        <v>41</v>
      </c>
      <c r="B111" s="6" t="s">
        <v>47</v>
      </c>
      <c r="C111" s="120">
        <v>0</v>
      </c>
      <c r="D111" s="89" t="s">
        <v>36</v>
      </c>
      <c r="E111" s="124">
        <v>43010</v>
      </c>
      <c r="F111" s="120">
        <v>240</v>
      </c>
      <c r="G111" s="173"/>
      <c r="H111" s="122"/>
      <c r="I111" s="122"/>
      <c r="J111" s="41">
        <f>J112</f>
        <v>178</v>
      </c>
      <c r="K111" s="41">
        <f t="shared" ref="K111:L111" si="33">K112</f>
        <v>78</v>
      </c>
      <c r="L111" s="41">
        <f t="shared" si="33"/>
        <v>78</v>
      </c>
    </row>
    <row r="112" spans="1:53" ht="15.75">
      <c r="A112" s="100" t="s">
        <v>55</v>
      </c>
      <c r="B112" s="6" t="s">
        <v>47</v>
      </c>
      <c r="C112" s="120">
        <v>0</v>
      </c>
      <c r="D112" s="89" t="s">
        <v>36</v>
      </c>
      <c r="E112" s="124">
        <v>43010</v>
      </c>
      <c r="F112" s="120">
        <v>240</v>
      </c>
      <c r="G112" s="173" t="s">
        <v>19</v>
      </c>
      <c r="H112" s="122"/>
      <c r="I112" s="122"/>
      <c r="J112" s="41">
        <f>J113</f>
        <v>178</v>
      </c>
      <c r="K112" s="41">
        <f t="shared" ref="K112:L113" si="34">K113</f>
        <v>78</v>
      </c>
      <c r="L112" s="126">
        <f t="shared" si="34"/>
        <v>78</v>
      </c>
    </row>
    <row r="113" spans="1:53" ht="15.75">
      <c r="A113" s="119" t="s">
        <v>56</v>
      </c>
      <c r="B113" s="6" t="s">
        <v>47</v>
      </c>
      <c r="C113" s="120">
        <v>0</v>
      </c>
      <c r="D113" s="89" t="s">
        <v>36</v>
      </c>
      <c r="E113" s="124">
        <v>43010</v>
      </c>
      <c r="F113" s="120">
        <v>240</v>
      </c>
      <c r="G113" s="173" t="s">
        <v>19</v>
      </c>
      <c r="H113" s="122" t="s">
        <v>28</v>
      </c>
      <c r="I113" s="122"/>
      <c r="J113" s="41">
        <f>J114</f>
        <v>178</v>
      </c>
      <c r="K113" s="41">
        <f t="shared" si="34"/>
        <v>78</v>
      </c>
      <c r="L113" s="126">
        <f t="shared" si="34"/>
        <v>78</v>
      </c>
    </row>
    <row r="114" spans="1:53" s="15" customFormat="1" ht="47.25">
      <c r="A114" s="225" t="s">
        <v>155</v>
      </c>
      <c r="B114" s="101" t="s">
        <v>47</v>
      </c>
      <c r="C114" s="233">
        <v>0</v>
      </c>
      <c r="D114" s="117" t="s">
        <v>36</v>
      </c>
      <c r="E114" s="234">
        <v>43010</v>
      </c>
      <c r="F114" s="233">
        <v>240</v>
      </c>
      <c r="G114" s="235" t="s">
        <v>19</v>
      </c>
      <c r="H114" s="232" t="s">
        <v>28</v>
      </c>
      <c r="I114" s="232">
        <v>910</v>
      </c>
      <c r="J114" s="138">
        <f>'Прил 2'!J94</f>
        <v>178</v>
      </c>
      <c r="K114" s="138">
        <f>'Прил 2'!K94</f>
        <v>78</v>
      </c>
      <c r="L114" s="138">
        <f>'Прил 2'!L94</f>
        <v>78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ht="15.75">
      <c r="A115" s="95" t="s">
        <v>139</v>
      </c>
      <c r="B115" s="6" t="s">
        <v>47</v>
      </c>
      <c r="C115" s="120">
        <v>0</v>
      </c>
      <c r="D115" s="89" t="s">
        <v>36</v>
      </c>
      <c r="E115" s="124">
        <v>43040</v>
      </c>
      <c r="F115" s="120"/>
      <c r="G115" s="121"/>
      <c r="H115" s="122"/>
      <c r="I115" s="122"/>
      <c r="J115" s="41">
        <f>J118</f>
        <v>43.900000000000006</v>
      </c>
      <c r="K115" s="41">
        <f>K118</f>
        <v>99.4</v>
      </c>
      <c r="L115" s="126">
        <f>L118</f>
        <v>99.4</v>
      </c>
    </row>
    <row r="116" spans="1:53" ht="36" customHeight="1">
      <c r="A116" s="95" t="s">
        <v>98</v>
      </c>
      <c r="B116" s="6" t="s">
        <v>47</v>
      </c>
      <c r="C116" s="120">
        <v>0</v>
      </c>
      <c r="D116" s="89" t="s">
        <v>36</v>
      </c>
      <c r="E116" s="124">
        <v>43040</v>
      </c>
      <c r="F116" s="120">
        <v>200</v>
      </c>
      <c r="G116" s="121"/>
      <c r="H116" s="122"/>
      <c r="I116" s="122"/>
      <c r="J116" s="41">
        <f>J117</f>
        <v>43.900000000000006</v>
      </c>
      <c r="K116" s="41">
        <f t="shared" ref="K116:L116" si="35">K117</f>
        <v>99.4</v>
      </c>
      <c r="L116" s="41">
        <f t="shared" si="35"/>
        <v>99.4</v>
      </c>
    </row>
    <row r="117" spans="1:53" ht="15.75">
      <c r="A117" s="95" t="s">
        <v>41</v>
      </c>
      <c r="B117" s="6" t="s">
        <v>47</v>
      </c>
      <c r="C117" s="120">
        <v>0</v>
      </c>
      <c r="D117" s="89" t="s">
        <v>36</v>
      </c>
      <c r="E117" s="124">
        <v>43040</v>
      </c>
      <c r="F117" s="120">
        <v>240</v>
      </c>
      <c r="G117" s="121"/>
      <c r="H117" s="122"/>
      <c r="I117" s="122"/>
      <c r="J117" s="41">
        <f>J118</f>
        <v>43.900000000000006</v>
      </c>
      <c r="K117" s="41">
        <f t="shared" ref="K117:L117" si="36">K118</f>
        <v>99.4</v>
      </c>
      <c r="L117" s="41">
        <f t="shared" si="36"/>
        <v>99.4</v>
      </c>
    </row>
    <row r="118" spans="1:53" ht="15.75">
      <c r="A118" s="100" t="s">
        <v>55</v>
      </c>
      <c r="B118" s="6" t="s">
        <v>47</v>
      </c>
      <c r="C118" s="120">
        <v>0</v>
      </c>
      <c r="D118" s="89" t="s">
        <v>36</v>
      </c>
      <c r="E118" s="124">
        <v>43040</v>
      </c>
      <c r="F118" s="120">
        <v>240</v>
      </c>
      <c r="G118" s="92" t="s">
        <v>19</v>
      </c>
      <c r="H118" s="122"/>
      <c r="I118" s="122"/>
      <c r="J118" s="41">
        <f>J119</f>
        <v>43.900000000000006</v>
      </c>
      <c r="K118" s="41">
        <f t="shared" ref="K118:L119" si="37">K119</f>
        <v>99.4</v>
      </c>
      <c r="L118" s="126">
        <f t="shared" si="37"/>
        <v>99.4</v>
      </c>
    </row>
    <row r="119" spans="1:53" ht="15.75">
      <c r="A119" s="119" t="s">
        <v>56</v>
      </c>
      <c r="B119" s="6" t="s">
        <v>47</v>
      </c>
      <c r="C119" s="120">
        <v>0</v>
      </c>
      <c r="D119" s="89" t="s">
        <v>36</v>
      </c>
      <c r="E119" s="124">
        <v>43040</v>
      </c>
      <c r="F119" s="120">
        <v>240</v>
      </c>
      <c r="G119" s="92" t="s">
        <v>19</v>
      </c>
      <c r="H119" s="122" t="s">
        <v>28</v>
      </c>
      <c r="I119" s="122"/>
      <c r="J119" s="41">
        <f>J120</f>
        <v>43.900000000000006</v>
      </c>
      <c r="K119" s="41">
        <f t="shared" si="37"/>
        <v>99.4</v>
      </c>
      <c r="L119" s="126">
        <f t="shared" si="37"/>
        <v>99.4</v>
      </c>
    </row>
    <row r="120" spans="1:53" s="15" customFormat="1" ht="55.5" customHeight="1">
      <c r="A120" s="225" t="s">
        <v>155</v>
      </c>
      <c r="B120" s="101" t="s">
        <v>47</v>
      </c>
      <c r="C120" s="233">
        <v>0</v>
      </c>
      <c r="D120" s="117" t="s">
        <v>36</v>
      </c>
      <c r="E120" s="234">
        <v>43040</v>
      </c>
      <c r="F120" s="233">
        <v>240</v>
      </c>
      <c r="G120" s="230" t="s">
        <v>19</v>
      </c>
      <c r="H120" s="232" t="s">
        <v>28</v>
      </c>
      <c r="I120" s="232">
        <v>910</v>
      </c>
      <c r="J120" s="138">
        <f>'Прил 2'!J97</f>
        <v>43.900000000000006</v>
      </c>
      <c r="K120" s="138">
        <f>'Прил 2'!K97</f>
        <v>99.4</v>
      </c>
      <c r="L120" s="138">
        <f>'Прил 2'!L97</f>
        <v>99.4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s="15" customFormat="1" ht="99" customHeight="1">
      <c r="A121" s="119" t="s">
        <v>204</v>
      </c>
      <c r="B121" s="91">
        <v>89</v>
      </c>
      <c r="C121" s="6">
        <v>1</v>
      </c>
      <c r="D121" s="6" t="s">
        <v>36</v>
      </c>
      <c r="E121" s="90" t="s">
        <v>205</v>
      </c>
      <c r="F121" s="6"/>
      <c r="G121" s="92"/>
      <c r="H121" s="89"/>
      <c r="I121" s="89"/>
      <c r="J121" s="41">
        <f>J122</f>
        <v>30</v>
      </c>
      <c r="K121" s="41">
        <f t="shared" ref="K121:L125" si="38">K122</f>
        <v>30</v>
      </c>
      <c r="L121" s="41">
        <f t="shared" si="38"/>
        <v>30</v>
      </c>
      <c r="M121" s="229"/>
      <c r="N121" s="229"/>
      <c r="O121" s="229"/>
      <c r="P121" s="229"/>
      <c r="Q121" s="229"/>
      <c r="R121" s="229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F121" s="229"/>
      <c r="AG121" s="229"/>
      <c r="AH121" s="229"/>
      <c r="AI121" s="229"/>
      <c r="AJ121" s="229"/>
      <c r="AK121" s="229"/>
      <c r="AL121" s="229"/>
      <c r="AM121" s="229"/>
      <c r="AN121" s="229"/>
      <c r="AO121" s="229"/>
      <c r="AP121" s="229"/>
      <c r="AQ121" s="229"/>
      <c r="AR121" s="229"/>
      <c r="AS121" s="229"/>
      <c r="AT121" s="229"/>
      <c r="AU121" s="229"/>
      <c r="AV121" s="229"/>
      <c r="AW121" s="229"/>
      <c r="AX121" s="229"/>
      <c r="AY121" s="229"/>
      <c r="AZ121" s="229"/>
      <c r="BA121" s="229"/>
    </row>
    <row r="122" spans="1:53" s="15" customFormat="1" ht="34.5" customHeight="1">
      <c r="A122" s="95" t="s">
        <v>98</v>
      </c>
      <c r="B122" s="91">
        <v>89</v>
      </c>
      <c r="C122" s="6">
        <v>1</v>
      </c>
      <c r="D122" s="6" t="s">
        <v>36</v>
      </c>
      <c r="E122" s="90" t="s">
        <v>205</v>
      </c>
      <c r="F122" s="6" t="s">
        <v>99</v>
      </c>
      <c r="G122" s="92"/>
      <c r="H122" s="89"/>
      <c r="I122" s="89"/>
      <c r="J122" s="41">
        <f>J123</f>
        <v>30</v>
      </c>
      <c r="K122" s="41">
        <f t="shared" si="38"/>
        <v>30</v>
      </c>
      <c r="L122" s="41">
        <f t="shared" si="38"/>
        <v>30</v>
      </c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F122" s="229"/>
      <c r="AG122" s="229"/>
      <c r="AH122" s="229"/>
      <c r="AI122" s="229"/>
      <c r="AJ122" s="229"/>
      <c r="AK122" s="229"/>
      <c r="AL122" s="229"/>
      <c r="AM122" s="229"/>
      <c r="AN122" s="229"/>
      <c r="AO122" s="229"/>
      <c r="AP122" s="229"/>
      <c r="AQ122" s="229"/>
      <c r="AR122" s="229"/>
      <c r="AS122" s="229"/>
      <c r="AT122" s="229"/>
      <c r="AU122" s="229"/>
      <c r="AV122" s="229"/>
      <c r="AW122" s="229"/>
      <c r="AX122" s="229"/>
      <c r="AY122" s="229"/>
      <c r="AZ122" s="229"/>
      <c r="BA122" s="229"/>
    </row>
    <row r="123" spans="1:53" s="15" customFormat="1" ht="21" customHeight="1">
      <c r="A123" s="95" t="s">
        <v>41</v>
      </c>
      <c r="B123" s="91">
        <v>89</v>
      </c>
      <c r="C123" s="6">
        <v>1</v>
      </c>
      <c r="D123" s="6" t="s">
        <v>36</v>
      </c>
      <c r="E123" s="90" t="s">
        <v>205</v>
      </c>
      <c r="F123" s="6" t="s">
        <v>100</v>
      </c>
      <c r="G123" s="92"/>
      <c r="H123" s="89"/>
      <c r="I123" s="89"/>
      <c r="J123" s="41">
        <f>J124</f>
        <v>30</v>
      </c>
      <c r="K123" s="41">
        <f t="shared" si="38"/>
        <v>30</v>
      </c>
      <c r="L123" s="41">
        <f t="shared" si="38"/>
        <v>30</v>
      </c>
      <c r="M123" s="229"/>
      <c r="N123" s="229"/>
      <c r="O123" s="229"/>
      <c r="P123" s="229"/>
      <c r="Q123" s="229"/>
      <c r="R123" s="229"/>
      <c r="S123" s="229"/>
      <c r="T123" s="229"/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F123" s="229"/>
      <c r="AG123" s="229"/>
      <c r="AH123" s="229"/>
      <c r="AI123" s="229"/>
      <c r="AJ123" s="229"/>
      <c r="AK123" s="229"/>
      <c r="AL123" s="229"/>
      <c r="AM123" s="229"/>
      <c r="AN123" s="229"/>
      <c r="AO123" s="229"/>
      <c r="AP123" s="229"/>
      <c r="AQ123" s="229"/>
      <c r="AR123" s="229"/>
      <c r="AS123" s="229"/>
      <c r="AT123" s="229"/>
      <c r="AU123" s="229"/>
      <c r="AV123" s="229"/>
      <c r="AW123" s="229"/>
      <c r="AX123" s="229"/>
      <c r="AY123" s="229"/>
      <c r="AZ123" s="229"/>
      <c r="BA123" s="229"/>
    </row>
    <row r="124" spans="1:53" s="15" customFormat="1" ht="17.25" customHeight="1">
      <c r="A124" s="100" t="s">
        <v>20</v>
      </c>
      <c r="B124" s="91">
        <v>89</v>
      </c>
      <c r="C124" s="6">
        <v>1</v>
      </c>
      <c r="D124" s="6" t="s">
        <v>36</v>
      </c>
      <c r="E124" s="90" t="s">
        <v>205</v>
      </c>
      <c r="F124" s="6" t="s">
        <v>100</v>
      </c>
      <c r="G124" s="92" t="s">
        <v>19</v>
      </c>
      <c r="H124" s="89"/>
      <c r="I124" s="89"/>
      <c r="J124" s="41">
        <f>J125</f>
        <v>30</v>
      </c>
      <c r="K124" s="41">
        <f t="shared" si="38"/>
        <v>30</v>
      </c>
      <c r="L124" s="41">
        <f t="shared" si="38"/>
        <v>30</v>
      </c>
      <c r="M124" s="229"/>
      <c r="N124" s="229"/>
      <c r="O124" s="229"/>
      <c r="P124" s="229"/>
      <c r="Q124" s="229"/>
      <c r="R124" s="229"/>
      <c r="S124" s="229"/>
      <c r="T124" s="229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F124" s="229"/>
      <c r="AG124" s="229"/>
      <c r="AH124" s="229"/>
      <c r="AI124" s="229"/>
      <c r="AJ124" s="229"/>
      <c r="AK124" s="229"/>
      <c r="AL124" s="229"/>
      <c r="AM124" s="229"/>
      <c r="AN124" s="229"/>
      <c r="AO124" s="229"/>
      <c r="AP124" s="229"/>
      <c r="AQ124" s="229"/>
      <c r="AR124" s="229"/>
      <c r="AS124" s="229"/>
      <c r="AT124" s="229"/>
      <c r="AU124" s="229"/>
      <c r="AV124" s="229"/>
      <c r="AW124" s="229"/>
      <c r="AX124" s="229"/>
      <c r="AY124" s="229"/>
      <c r="AZ124" s="229"/>
      <c r="BA124" s="229"/>
    </row>
    <row r="125" spans="1:53" s="15" customFormat="1" ht="17.25" customHeight="1">
      <c r="A125" s="100" t="s">
        <v>55</v>
      </c>
      <c r="B125" s="91">
        <v>89</v>
      </c>
      <c r="C125" s="6">
        <v>1</v>
      </c>
      <c r="D125" s="6" t="s">
        <v>36</v>
      </c>
      <c r="E125" s="90" t="s">
        <v>205</v>
      </c>
      <c r="F125" s="6" t="s">
        <v>100</v>
      </c>
      <c r="G125" s="92" t="s">
        <v>19</v>
      </c>
      <c r="H125" s="89" t="s">
        <v>27</v>
      </c>
      <c r="I125" s="89"/>
      <c r="J125" s="41">
        <f>J126</f>
        <v>30</v>
      </c>
      <c r="K125" s="41">
        <f t="shared" si="38"/>
        <v>30</v>
      </c>
      <c r="L125" s="41">
        <f t="shared" si="38"/>
        <v>30</v>
      </c>
      <c r="M125" s="229"/>
      <c r="N125" s="229"/>
      <c r="O125" s="229"/>
      <c r="P125" s="229"/>
      <c r="Q125" s="229"/>
      <c r="R125" s="229"/>
      <c r="S125" s="229"/>
      <c r="T125" s="229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F125" s="229"/>
      <c r="AG125" s="229"/>
      <c r="AH125" s="229"/>
      <c r="AI125" s="229"/>
      <c r="AJ125" s="229"/>
      <c r="AK125" s="229"/>
      <c r="AL125" s="229"/>
      <c r="AM125" s="229"/>
      <c r="AN125" s="229"/>
      <c r="AO125" s="229"/>
      <c r="AP125" s="229"/>
      <c r="AQ125" s="229"/>
      <c r="AR125" s="229"/>
      <c r="AS125" s="229"/>
      <c r="AT125" s="229"/>
      <c r="AU125" s="229"/>
      <c r="AV125" s="229"/>
      <c r="AW125" s="229"/>
      <c r="AX125" s="229"/>
      <c r="AY125" s="229"/>
      <c r="AZ125" s="229"/>
      <c r="BA125" s="229"/>
    </row>
    <row r="126" spans="1:53" s="15" customFormat="1" ht="48.75" customHeight="1">
      <c r="A126" s="225" t="s">
        <v>155</v>
      </c>
      <c r="B126" s="226">
        <v>89</v>
      </c>
      <c r="C126" s="101">
        <v>1</v>
      </c>
      <c r="D126" s="101" t="s">
        <v>36</v>
      </c>
      <c r="E126" s="102" t="s">
        <v>205</v>
      </c>
      <c r="F126" s="101" t="s">
        <v>100</v>
      </c>
      <c r="G126" s="230" t="s">
        <v>19</v>
      </c>
      <c r="H126" s="117" t="s">
        <v>27</v>
      </c>
      <c r="I126" s="117">
        <v>910</v>
      </c>
      <c r="J126" s="138">
        <f>'Прил 2'!J88</f>
        <v>30</v>
      </c>
      <c r="K126" s="138">
        <f>'Прил 2'!K88</f>
        <v>30</v>
      </c>
      <c r="L126" s="138">
        <f>'Прил 2'!L88</f>
        <v>30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ht="69.75" customHeight="1">
      <c r="A127" s="154" t="s">
        <v>224</v>
      </c>
      <c r="B127" s="123">
        <v>89</v>
      </c>
      <c r="C127" s="122" t="s">
        <v>23</v>
      </c>
      <c r="D127" s="89" t="s">
        <v>36</v>
      </c>
      <c r="E127" s="97" t="s">
        <v>51</v>
      </c>
      <c r="F127" s="89"/>
      <c r="G127" s="92"/>
      <c r="H127" s="89"/>
      <c r="I127" s="120"/>
      <c r="J127" s="41">
        <f>J130+J133</f>
        <v>131.9</v>
      </c>
      <c r="K127" s="41">
        <f t="shared" ref="K127:L127" si="39">K130+K133</f>
        <v>145.69999999999999</v>
      </c>
      <c r="L127" s="41">
        <f t="shared" si="39"/>
        <v>159.80000000000001</v>
      </c>
    </row>
    <row r="128" spans="1:53" ht="90" customHeight="1">
      <c r="A128" s="103" t="s">
        <v>101</v>
      </c>
      <c r="B128" s="123">
        <v>89</v>
      </c>
      <c r="C128" s="122" t="s">
        <v>23</v>
      </c>
      <c r="D128" s="89" t="s">
        <v>36</v>
      </c>
      <c r="E128" s="97" t="s">
        <v>51</v>
      </c>
      <c r="F128" s="89" t="s">
        <v>103</v>
      </c>
      <c r="G128" s="92"/>
      <c r="H128" s="89"/>
      <c r="I128" s="120"/>
      <c r="J128" s="41">
        <f>J129</f>
        <v>121</v>
      </c>
      <c r="K128" s="41">
        <f t="shared" ref="K128:L128" si="40">K129</f>
        <v>128</v>
      </c>
      <c r="L128" s="41">
        <f t="shared" si="40"/>
        <v>137</v>
      </c>
    </row>
    <row r="129" spans="1:53" ht="33.75" customHeight="1">
      <c r="A129" s="103" t="s">
        <v>102</v>
      </c>
      <c r="B129" s="123">
        <v>89</v>
      </c>
      <c r="C129" s="122" t="s">
        <v>23</v>
      </c>
      <c r="D129" s="89" t="s">
        <v>36</v>
      </c>
      <c r="E129" s="97" t="s">
        <v>51</v>
      </c>
      <c r="F129" s="89" t="s">
        <v>104</v>
      </c>
      <c r="G129" s="92"/>
      <c r="H129" s="89"/>
      <c r="I129" s="120"/>
      <c r="J129" s="41">
        <f>J130</f>
        <v>121</v>
      </c>
      <c r="K129" s="41">
        <f t="shared" ref="K129:L129" si="41">K130</f>
        <v>128</v>
      </c>
      <c r="L129" s="41">
        <f t="shared" si="41"/>
        <v>137</v>
      </c>
    </row>
    <row r="130" spans="1:53" ht="16.5" customHeight="1">
      <c r="A130" s="100" t="s">
        <v>49</v>
      </c>
      <c r="B130" s="123">
        <v>89</v>
      </c>
      <c r="C130" s="122" t="s">
        <v>23</v>
      </c>
      <c r="D130" s="89" t="s">
        <v>36</v>
      </c>
      <c r="E130" s="97" t="s">
        <v>51</v>
      </c>
      <c r="F130" s="89" t="s">
        <v>104</v>
      </c>
      <c r="G130" s="92" t="s">
        <v>27</v>
      </c>
      <c r="H130" s="89"/>
      <c r="I130" s="120"/>
      <c r="J130" s="41">
        <f>J131</f>
        <v>121</v>
      </c>
      <c r="K130" s="41">
        <f t="shared" ref="K130:L131" si="42">K131</f>
        <v>128</v>
      </c>
      <c r="L130" s="126">
        <f t="shared" si="42"/>
        <v>137</v>
      </c>
    </row>
    <row r="131" spans="1:53" ht="18.75" customHeight="1">
      <c r="A131" s="100" t="s">
        <v>50</v>
      </c>
      <c r="B131" s="123">
        <v>89</v>
      </c>
      <c r="C131" s="122" t="s">
        <v>23</v>
      </c>
      <c r="D131" s="89" t="s">
        <v>36</v>
      </c>
      <c r="E131" s="97" t="s">
        <v>51</v>
      </c>
      <c r="F131" s="89" t="s">
        <v>104</v>
      </c>
      <c r="G131" s="92" t="s">
        <v>27</v>
      </c>
      <c r="H131" s="89" t="s">
        <v>28</v>
      </c>
      <c r="I131" s="120"/>
      <c r="J131" s="41">
        <f>J132</f>
        <v>121</v>
      </c>
      <c r="K131" s="41">
        <f t="shared" si="42"/>
        <v>128</v>
      </c>
      <c r="L131" s="126">
        <f t="shared" si="42"/>
        <v>137</v>
      </c>
    </row>
    <row r="132" spans="1:53" s="15" customFormat="1" ht="48.75" customHeight="1">
      <c r="A132" s="225" t="s">
        <v>155</v>
      </c>
      <c r="B132" s="230">
        <v>89</v>
      </c>
      <c r="C132" s="117">
        <v>1</v>
      </c>
      <c r="D132" s="117" t="s">
        <v>36</v>
      </c>
      <c r="E132" s="148" t="s">
        <v>51</v>
      </c>
      <c r="F132" s="117" t="s">
        <v>104</v>
      </c>
      <c r="G132" s="230" t="s">
        <v>27</v>
      </c>
      <c r="H132" s="117" t="s">
        <v>28</v>
      </c>
      <c r="I132" s="117">
        <v>910</v>
      </c>
      <c r="J132" s="138">
        <f>'Прил 2'!J57</f>
        <v>121</v>
      </c>
      <c r="K132" s="138">
        <f>'Прил 2'!K57</f>
        <v>128</v>
      </c>
      <c r="L132" s="138">
        <f>'Прил 2'!L57</f>
        <v>137</v>
      </c>
      <c r="M132" s="229"/>
      <c r="N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F132" s="229"/>
      <c r="AG132" s="229"/>
      <c r="AH132" s="229"/>
      <c r="AI132" s="229"/>
      <c r="AJ132" s="229"/>
      <c r="AK132" s="229"/>
      <c r="AL132" s="229"/>
      <c r="AM132" s="229"/>
      <c r="AN132" s="229"/>
      <c r="AO132" s="229"/>
      <c r="AP132" s="229"/>
      <c r="AQ132" s="229"/>
      <c r="AR132" s="229"/>
      <c r="AS132" s="229"/>
      <c r="AT132" s="229"/>
      <c r="AU132" s="229"/>
      <c r="AV132" s="229"/>
      <c r="AW132" s="229"/>
      <c r="AX132" s="229"/>
      <c r="AY132" s="229"/>
      <c r="AZ132" s="229"/>
      <c r="BA132" s="229"/>
    </row>
    <row r="133" spans="1:53" ht="84" customHeight="1">
      <c r="A133" s="103" t="s">
        <v>101</v>
      </c>
      <c r="B133" s="123">
        <v>89</v>
      </c>
      <c r="C133" s="122" t="s">
        <v>23</v>
      </c>
      <c r="D133" s="89" t="s">
        <v>36</v>
      </c>
      <c r="E133" s="97" t="s">
        <v>51</v>
      </c>
      <c r="F133" s="89" t="s">
        <v>99</v>
      </c>
      <c r="G133" s="92"/>
      <c r="H133" s="89"/>
      <c r="I133" s="120"/>
      <c r="J133" s="41">
        <f>J134</f>
        <v>10.9</v>
      </c>
      <c r="K133" s="41">
        <f t="shared" ref="K133:L136" si="43">K134</f>
        <v>17.7</v>
      </c>
      <c r="L133" s="41">
        <f t="shared" ref="L133:L134" si="44">L134</f>
        <v>22.8</v>
      </c>
    </row>
    <row r="134" spans="1:53" ht="36.75" customHeight="1">
      <c r="A134" s="103" t="s">
        <v>102</v>
      </c>
      <c r="B134" s="123">
        <v>89</v>
      </c>
      <c r="C134" s="122" t="s">
        <v>23</v>
      </c>
      <c r="D134" s="89" t="s">
        <v>36</v>
      </c>
      <c r="E134" s="97" t="s">
        <v>51</v>
      </c>
      <c r="F134" s="89" t="s">
        <v>100</v>
      </c>
      <c r="G134" s="92"/>
      <c r="H134" s="89"/>
      <c r="I134" s="120"/>
      <c r="J134" s="41">
        <f>J135</f>
        <v>10.9</v>
      </c>
      <c r="K134" s="41">
        <f t="shared" si="43"/>
        <v>17.7</v>
      </c>
      <c r="L134" s="41">
        <f t="shared" si="44"/>
        <v>22.8</v>
      </c>
    </row>
    <row r="135" spans="1:53" ht="22.5" customHeight="1">
      <c r="A135" s="100" t="s">
        <v>49</v>
      </c>
      <c r="B135" s="123">
        <v>89</v>
      </c>
      <c r="C135" s="122" t="s">
        <v>23</v>
      </c>
      <c r="D135" s="89" t="s">
        <v>36</v>
      </c>
      <c r="E135" s="97" t="s">
        <v>51</v>
      </c>
      <c r="F135" s="89" t="s">
        <v>100</v>
      </c>
      <c r="G135" s="92" t="s">
        <v>27</v>
      </c>
      <c r="H135" s="89"/>
      <c r="I135" s="120"/>
      <c r="J135" s="41">
        <f>J136</f>
        <v>10.9</v>
      </c>
      <c r="K135" s="41">
        <f t="shared" si="43"/>
        <v>17.7</v>
      </c>
      <c r="L135" s="126">
        <f t="shared" si="43"/>
        <v>22.8</v>
      </c>
    </row>
    <row r="136" spans="1:53" ht="23.25" customHeight="1">
      <c r="A136" s="100" t="s">
        <v>50</v>
      </c>
      <c r="B136" s="123">
        <v>89</v>
      </c>
      <c r="C136" s="122" t="s">
        <v>23</v>
      </c>
      <c r="D136" s="89" t="s">
        <v>36</v>
      </c>
      <c r="E136" s="97" t="s">
        <v>51</v>
      </c>
      <c r="F136" s="89" t="s">
        <v>100</v>
      </c>
      <c r="G136" s="92" t="s">
        <v>27</v>
      </c>
      <c r="H136" s="89" t="s">
        <v>28</v>
      </c>
      <c r="I136" s="120"/>
      <c r="J136" s="41">
        <f>J137</f>
        <v>10.9</v>
      </c>
      <c r="K136" s="41">
        <f t="shared" si="43"/>
        <v>17.7</v>
      </c>
      <c r="L136" s="126">
        <f t="shared" si="43"/>
        <v>22.8</v>
      </c>
    </row>
    <row r="137" spans="1:53" s="15" customFormat="1" ht="51" customHeight="1">
      <c r="A137" s="225" t="s">
        <v>155</v>
      </c>
      <c r="B137" s="230">
        <v>89</v>
      </c>
      <c r="C137" s="117">
        <v>1</v>
      </c>
      <c r="D137" s="117" t="s">
        <v>36</v>
      </c>
      <c r="E137" s="148" t="s">
        <v>51</v>
      </c>
      <c r="F137" s="117" t="s">
        <v>100</v>
      </c>
      <c r="G137" s="230" t="s">
        <v>27</v>
      </c>
      <c r="H137" s="117" t="s">
        <v>28</v>
      </c>
      <c r="I137" s="117">
        <v>910</v>
      </c>
      <c r="J137" s="138">
        <f>'Прил 2'!J59</f>
        <v>10.9</v>
      </c>
      <c r="K137" s="138">
        <f>'Прил 2'!K59</f>
        <v>17.7</v>
      </c>
      <c r="L137" s="138">
        <f>'Прил 2'!L59</f>
        <v>22.8</v>
      </c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F137" s="229"/>
      <c r="AG137" s="229"/>
      <c r="AH137" s="229"/>
      <c r="AI137" s="229"/>
      <c r="AJ137" s="229"/>
      <c r="AK137" s="229"/>
      <c r="AL137" s="229"/>
      <c r="AM137" s="229"/>
      <c r="AN137" s="229"/>
      <c r="AO137" s="229"/>
      <c r="AP137" s="229"/>
      <c r="AQ137" s="229"/>
      <c r="AR137" s="229"/>
      <c r="AS137" s="229"/>
      <c r="AT137" s="229"/>
      <c r="AU137" s="229"/>
      <c r="AV137" s="229"/>
      <c r="AW137" s="229"/>
      <c r="AX137" s="229"/>
      <c r="AY137" s="229"/>
      <c r="AZ137" s="229"/>
      <c r="BA137" s="229"/>
    </row>
    <row r="138" spans="1:53" ht="130.5" customHeight="1">
      <c r="A138" s="100" t="s">
        <v>133</v>
      </c>
      <c r="B138" s="88">
        <v>89</v>
      </c>
      <c r="C138" s="89" t="s">
        <v>23</v>
      </c>
      <c r="D138" s="89" t="s">
        <v>36</v>
      </c>
      <c r="E138" s="97" t="s">
        <v>42</v>
      </c>
      <c r="F138" s="89"/>
      <c r="G138" s="92"/>
      <c r="H138" s="89"/>
      <c r="I138" s="92"/>
      <c r="J138" s="41">
        <f>J141</f>
        <v>0.3</v>
      </c>
      <c r="K138" s="41">
        <f>K141</f>
        <v>0.4</v>
      </c>
      <c r="L138" s="126">
        <f>L141</f>
        <v>0.4</v>
      </c>
    </row>
    <row r="139" spans="1:53" ht="35.450000000000003" customHeight="1">
      <c r="A139" s="95" t="s">
        <v>98</v>
      </c>
      <c r="B139" s="123">
        <v>89</v>
      </c>
      <c r="C139" s="89" t="s">
        <v>23</v>
      </c>
      <c r="D139" s="89" t="s">
        <v>36</v>
      </c>
      <c r="E139" s="97" t="s">
        <v>42</v>
      </c>
      <c r="F139" s="89" t="s">
        <v>99</v>
      </c>
      <c r="G139" s="92"/>
      <c r="H139" s="89"/>
      <c r="I139" s="92"/>
      <c r="J139" s="41">
        <f>J140</f>
        <v>0.3</v>
      </c>
      <c r="K139" s="41">
        <f t="shared" ref="K139:L139" si="45">K140</f>
        <v>0.4</v>
      </c>
      <c r="L139" s="41">
        <f t="shared" si="45"/>
        <v>0.4</v>
      </c>
    </row>
    <row r="140" spans="1:53" ht="22.15" customHeight="1">
      <c r="A140" s="95" t="s">
        <v>41</v>
      </c>
      <c r="B140" s="123">
        <v>89</v>
      </c>
      <c r="C140" s="89" t="s">
        <v>23</v>
      </c>
      <c r="D140" s="89" t="s">
        <v>36</v>
      </c>
      <c r="E140" s="97" t="s">
        <v>42</v>
      </c>
      <c r="F140" s="89" t="s">
        <v>100</v>
      </c>
      <c r="G140" s="92"/>
      <c r="H140" s="89"/>
      <c r="I140" s="92"/>
      <c r="J140" s="41">
        <f>J141</f>
        <v>0.3</v>
      </c>
      <c r="K140" s="41">
        <f t="shared" ref="K140:L140" si="46">K141</f>
        <v>0.4</v>
      </c>
      <c r="L140" s="41">
        <f t="shared" si="46"/>
        <v>0.4</v>
      </c>
    </row>
    <row r="141" spans="1:53" ht="15.75">
      <c r="A141" s="100" t="s">
        <v>15</v>
      </c>
      <c r="B141" s="123">
        <v>89</v>
      </c>
      <c r="C141" s="89" t="s">
        <v>23</v>
      </c>
      <c r="D141" s="89" t="s">
        <v>36</v>
      </c>
      <c r="E141" s="97" t="s">
        <v>42</v>
      </c>
      <c r="F141" s="89" t="s">
        <v>100</v>
      </c>
      <c r="G141" s="92" t="s">
        <v>16</v>
      </c>
      <c r="H141" s="89"/>
      <c r="I141" s="92"/>
      <c r="J141" s="41">
        <f>J142</f>
        <v>0.3</v>
      </c>
      <c r="K141" s="41">
        <f t="shared" ref="K141:L142" si="47">K142</f>
        <v>0.4</v>
      </c>
      <c r="L141" s="126">
        <f t="shared" si="47"/>
        <v>0.4</v>
      </c>
    </row>
    <row r="142" spans="1:53" ht="63.75" customHeight="1">
      <c r="A142" s="100" t="s">
        <v>65</v>
      </c>
      <c r="B142" s="123">
        <v>89</v>
      </c>
      <c r="C142" s="89" t="s">
        <v>23</v>
      </c>
      <c r="D142" s="89" t="s">
        <v>36</v>
      </c>
      <c r="E142" s="97" t="s">
        <v>42</v>
      </c>
      <c r="F142" s="89" t="s">
        <v>100</v>
      </c>
      <c r="G142" s="92" t="s">
        <v>16</v>
      </c>
      <c r="H142" s="89" t="s">
        <v>17</v>
      </c>
      <c r="I142" s="92"/>
      <c r="J142" s="41">
        <f>J143</f>
        <v>0.3</v>
      </c>
      <c r="K142" s="41">
        <f t="shared" si="47"/>
        <v>0.4</v>
      </c>
      <c r="L142" s="126">
        <f t="shared" si="47"/>
        <v>0.4</v>
      </c>
    </row>
    <row r="143" spans="1:53" s="15" customFormat="1" ht="47.25">
      <c r="A143" s="225" t="s">
        <v>155</v>
      </c>
      <c r="B143" s="231">
        <v>89</v>
      </c>
      <c r="C143" s="117" t="s">
        <v>23</v>
      </c>
      <c r="D143" s="117" t="s">
        <v>36</v>
      </c>
      <c r="E143" s="148" t="s">
        <v>42</v>
      </c>
      <c r="F143" s="117" t="s">
        <v>100</v>
      </c>
      <c r="G143" s="230" t="s">
        <v>16</v>
      </c>
      <c r="H143" s="117" t="s">
        <v>17</v>
      </c>
      <c r="I143" s="230">
        <v>910</v>
      </c>
      <c r="J143" s="138">
        <f>'Прил 2'!J37</f>
        <v>0.3</v>
      </c>
      <c r="K143" s="138">
        <f>'Прил 2'!K37</f>
        <v>0.4</v>
      </c>
      <c r="L143" s="236">
        <f>'Прил 2'!L37</f>
        <v>0.4</v>
      </c>
      <c r="M143" s="229"/>
      <c r="N143" s="229"/>
      <c r="O143" s="229"/>
      <c r="P143" s="229"/>
      <c r="Q143" s="229"/>
      <c r="R143" s="229"/>
      <c r="S143" s="229"/>
      <c r="T143" s="229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F143" s="229"/>
      <c r="AG143" s="229"/>
      <c r="AH143" s="229"/>
      <c r="AI143" s="229"/>
      <c r="AJ143" s="229"/>
      <c r="AK143" s="229"/>
      <c r="AL143" s="229"/>
      <c r="AM143" s="229"/>
      <c r="AN143" s="229"/>
      <c r="AO143" s="229"/>
      <c r="AP143" s="229"/>
      <c r="AQ143" s="229"/>
      <c r="AR143" s="229"/>
      <c r="AS143" s="229"/>
      <c r="AT143" s="229"/>
      <c r="AU143" s="229"/>
      <c r="AV143" s="229"/>
      <c r="AW143" s="229"/>
      <c r="AX143" s="229"/>
      <c r="AY143" s="229"/>
      <c r="AZ143" s="229"/>
      <c r="BA143" s="229"/>
    </row>
  </sheetData>
  <autoFilter ref="A7:L143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2" priority="50" stopIfTrue="1">
      <formula>$D71=""</formula>
    </cfRule>
    <cfRule type="expression" dxfId="1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tabSelected="1" view="pageBreakPreview" topLeftCell="A4" zoomScaleNormal="55" zoomScaleSheetLayoutView="100" workbookViewId="0">
      <selection activeCell="C7" sqref="C7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56" t="s">
        <v>215</v>
      </c>
      <c r="D1" s="256"/>
      <c r="E1" s="256"/>
    </row>
    <row r="2" spans="1:5" ht="51" customHeight="1">
      <c r="A2" s="268" t="s">
        <v>216</v>
      </c>
      <c r="B2" s="268"/>
      <c r="C2" s="268"/>
      <c r="D2" s="268"/>
      <c r="E2" s="268"/>
    </row>
    <row r="3" spans="1:5">
      <c r="A3" s="178"/>
      <c r="B3" s="182"/>
      <c r="C3" s="183"/>
      <c r="D3" s="175"/>
      <c r="E3" s="184"/>
    </row>
    <row r="4" spans="1:5" ht="21.75" customHeight="1">
      <c r="A4" s="269" t="s">
        <v>117</v>
      </c>
      <c r="B4" s="270" t="s">
        <v>183</v>
      </c>
      <c r="C4" s="269" t="s">
        <v>184</v>
      </c>
      <c r="D4" s="269"/>
      <c r="E4" s="269"/>
    </row>
    <row r="5" spans="1:5" ht="57" customHeight="1">
      <c r="A5" s="269"/>
      <c r="B5" s="270"/>
      <c r="C5" s="207" t="s">
        <v>188</v>
      </c>
      <c r="D5" s="207" t="s">
        <v>192</v>
      </c>
      <c r="E5" s="207" t="s">
        <v>212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94.786000000000101</v>
      </c>
      <c r="D7" s="48">
        <f t="shared" ref="D7:E7" si="0">D8+D11+D15</f>
        <v>-41.600000000000158</v>
      </c>
      <c r="E7" s="48">
        <f t="shared" si="0"/>
        <v>-52.000000000000064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173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-31.185320000000001</v>
      </c>
      <c r="D11" s="56">
        <f t="shared" si="2"/>
        <v>-41.58043</v>
      </c>
      <c r="E11" s="56">
        <f t="shared" si="2"/>
        <v>-51.975529999999999</v>
      </c>
    </row>
    <row r="12" spans="1:5" ht="31.5">
      <c r="A12" s="49" t="s">
        <v>141</v>
      </c>
      <c r="B12" s="63" t="s">
        <v>123</v>
      </c>
      <c r="C12" s="68">
        <f t="shared" si="2"/>
        <v>-31.185320000000001</v>
      </c>
      <c r="D12" s="56">
        <f t="shared" si="2"/>
        <v>-41.58043</v>
      </c>
      <c r="E12" s="56">
        <f t="shared" si="2"/>
        <v>-51.975529999999999</v>
      </c>
    </row>
    <row r="13" spans="1:5" ht="47.25">
      <c r="A13" s="49" t="s">
        <v>142</v>
      </c>
      <c r="B13" s="64" t="s">
        <v>124</v>
      </c>
      <c r="C13" s="68">
        <f>SUM(C14)</f>
        <v>-31.185320000000001</v>
      </c>
      <c r="D13" s="56">
        <f>SUM(D14)</f>
        <v>-41.58043</v>
      </c>
      <c r="E13" s="56">
        <f>SUM(E14)</f>
        <v>-51.975529999999999</v>
      </c>
    </row>
    <row r="14" spans="1:5" ht="47.25">
      <c r="A14" s="49" t="s">
        <v>143</v>
      </c>
      <c r="B14" s="14" t="s">
        <v>130</v>
      </c>
      <c r="C14" s="56">
        <f>'Прил 6'!C16</f>
        <v>-31.185320000000001</v>
      </c>
      <c r="D14" s="56">
        <f>'Прил 6'!D16</f>
        <v>-41.58043</v>
      </c>
      <c r="E14" s="56">
        <f>'Прил 6'!E16</f>
        <v>-51.975529999999999</v>
      </c>
    </row>
    <row r="15" spans="1:5" ht="31.5">
      <c r="A15" s="210" t="s">
        <v>144</v>
      </c>
      <c r="B15" s="65" t="s">
        <v>174</v>
      </c>
      <c r="C15" s="48">
        <f>C16+C19</f>
        <v>125.97132000000011</v>
      </c>
      <c r="D15" s="48">
        <f t="shared" ref="D15:E15" si="3">D16+D19</f>
        <v>-1.9570000000157961E-2</v>
      </c>
      <c r="E15" s="48">
        <f t="shared" si="3"/>
        <v>-2.4470000000064829E-2</v>
      </c>
    </row>
    <row r="16" spans="1:5" s="53" customFormat="1">
      <c r="A16" s="50" t="s">
        <v>145</v>
      </c>
      <c r="B16" s="51" t="s">
        <v>125</v>
      </c>
      <c r="C16" s="52">
        <f>SUM(C17)</f>
        <v>-1983.8577100000002</v>
      </c>
      <c r="D16" s="48">
        <f>SUM(D17)</f>
        <v>-1695.9</v>
      </c>
      <c r="E16" s="48">
        <f t="shared" ref="D16:E17" si="4">SUM(E17)</f>
        <v>-1736.2</v>
      </c>
    </row>
    <row r="17" spans="1:9">
      <c r="A17" s="49" t="s">
        <v>146</v>
      </c>
      <c r="B17" s="54" t="s">
        <v>126</v>
      </c>
      <c r="C17" s="55">
        <f>SUM(C18)</f>
        <v>-1983.8577100000002</v>
      </c>
      <c r="D17" s="56">
        <f t="shared" si="4"/>
        <v>-1695.9</v>
      </c>
      <c r="E17" s="56">
        <f t="shared" si="4"/>
        <v>-1736.2</v>
      </c>
    </row>
    <row r="18" spans="1:9" ht="31.5">
      <c r="A18" s="49" t="s">
        <v>147</v>
      </c>
      <c r="B18" s="195" t="s">
        <v>175</v>
      </c>
      <c r="C18" s="55">
        <f>-('Прил 1'!C7+C10)</f>
        <v>-1983.8577100000002</v>
      </c>
      <c r="D18" s="55">
        <f>-('Прил 1'!D7+D10)</f>
        <v>-1695.9</v>
      </c>
      <c r="E18" s="55">
        <f>-('Прил 1'!E7+E10)</f>
        <v>-1736.2</v>
      </c>
    </row>
    <row r="19" spans="1:9" s="53" customFormat="1">
      <c r="A19" s="50" t="s">
        <v>148</v>
      </c>
      <c r="B19" s="57" t="s">
        <v>127</v>
      </c>
      <c r="C19" s="52">
        <f>SUM(C20)</f>
        <v>2109.8290300000003</v>
      </c>
      <c r="D19" s="48">
        <f t="shared" ref="C19:E20" si="5">SUM(D20)</f>
        <v>1695.8804299999999</v>
      </c>
      <c r="E19" s="48">
        <f t="shared" si="5"/>
        <v>1736.17553</v>
      </c>
    </row>
    <row r="20" spans="1:9">
      <c r="A20" s="58" t="s">
        <v>149</v>
      </c>
      <c r="B20" s="59" t="s">
        <v>128</v>
      </c>
      <c r="C20" s="55">
        <f t="shared" si="5"/>
        <v>2109.8290300000003</v>
      </c>
      <c r="D20" s="56">
        <f t="shared" si="5"/>
        <v>1695.8804299999999</v>
      </c>
      <c r="E20" s="56">
        <f t="shared" si="5"/>
        <v>1736.17553</v>
      </c>
    </row>
    <row r="21" spans="1:9" ht="31.5">
      <c r="A21" s="60" t="s">
        <v>150</v>
      </c>
      <c r="B21" s="61" t="s">
        <v>176</v>
      </c>
      <c r="C21" s="55">
        <f>'Прил 2'!J7-C14</f>
        <v>2109.8290300000003</v>
      </c>
      <c r="D21" s="55">
        <f>'Прил 2'!K7-D14</f>
        <v>1695.8804299999999</v>
      </c>
      <c r="E21" s="55">
        <f>'Прил 2'!L7-E14</f>
        <v>1736.17553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56" t="s">
        <v>213</v>
      </c>
      <c r="D1" s="256"/>
      <c r="E1" s="256"/>
    </row>
    <row r="2" spans="1:5">
      <c r="A2" s="271" t="s">
        <v>214</v>
      </c>
      <c r="B2" s="271"/>
      <c r="C2" s="271"/>
      <c r="D2" s="271"/>
      <c r="E2" s="271"/>
    </row>
    <row r="3" spans="1:5">
      <c r="A3" s="271"/>
      <c r="B3" s="271"/>
      <c r="C3" s="271"/>
      <c r="D3" s="271"/>
      <c r="E3" s="271"/>
    </row>
    <row r="4" spans="1:5" ht="41.25" customHeight="1">
      <c r="A4" s="271"/>
      <c r="B4" s="271"/>
      <c r="C4" s="271"/>
      <c r="D4" s="271"/>
      <c r="E4" s="271"/>
    </row>
    <row r="5" spans="1:5">
      <c r="A5" s="190"/>
      <c r="B5" s="190"/>
      <c r="C5" s="191"/>
      <c r="D5" s="188"/>
      <c r="E5" s="192"/>
    </row>
    <row r="6" spans="1:5">
      <c r="A6" s="272" t="s">
        <v>110</v>
      </c>
      <c r="B6" s="272" t="s">
        <v>185</v>
      </c>
      <c r="C6" s="274" t="s">
        <v>186</v>
      </c>
      <c r="D6" s="275"/>
      <c r="E6" s="276"/>
    </row>
    <row r="7" spans="1:5">
      <c r="A7" s="273"/>
      <c r="B7" s="273"/>
      <c r="C7" s="246" t="s">
        <v>188</v>
      </c>
      <c r="D7" s="208" t="s">
        <v>192</v>
      </c>
      <c r="E7" s="208" t="s">
        <v>212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-31.185320000000001</v>
      </c>
      <c r="D13" s="69">
        <f>D16</f>
        <v>-41.58043</v>
      </c>
      <c r="E13" s="69">
        <f>E16</f>
        <v>-51.975529999999999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-31.185320000000001</v>
      </c>
      <c r="D16" s="79">
        <v>-41.58043</v>
      </c>
      <c r="E16" s="79">
        <v>-51.975529999999999</v>
      </c>
    </row>
    <row r="17" spans="1:5">
      <c r="A17" s="73"/>
      <c r="B17" s="80" t="s">
        <v>22</v>
      </c>
      <c r="C17" s="76">
        <f>C11+C16</f>
        <v>-31.185320000000001</v>
      </c>
      <c r="D17" s="76">
        <f>D11+D16</f>
        <v>-41.58043</v>
      </c>
      <c r="E17" s="76">
        <f>E11+E16</f>
        <v>-51.975529999999999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2024-08-08T06:00:48Z</dcterms:modified>
</cp:coreProperties>
</file>