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 activeTab="4"/>
  </bookViews>
  <sheets>
    <sheet name="Прил 1" sheetId="1" r:id="rId1"/>
    <sheet name="Прил 2" sheetId="6" r:id="rId2"/>
    <sheet name="Прил 3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3'!$A$2</definedName>
    <definedName name="_Toc105952698">#REF!</definedName>
    <definedName name="_xlnm._FilterDatabase" localSheetId="1" hidden="1">'Прил 2'!$A$6:$L$115</definedName>
    <definedName name="_xlnm._FilterDatabase" localSheetId="2" hidden="1">'Прил 3'!$A$6:$K$112</definedName>
    <definedName name="_xlnm._FilterDatabase" localSheetId="3" hidden="1">'Прил 4'!$A$7:$L$143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3'!$A$1:$I$43</definedName>
    <definedName name="Excel_BuiltIn_Print_Area_5">#REF!</definedName>
    <definedName name="Excel_BuiltIn_Print_Area_5_1" localSheetId="2">'Прил 3'!$A$1:$I$43</definedName>
    <definedName name="Excel_BuiltIn_Print_Area_5_1">#REF!</definedName>
    <definedName name="Excel_BuiltIn_Print_Area_6">'Прил 2'!$A$1:$G$44</definedName>
    <definedName name="Excel_BuiltIn_Print_Area_6_1">'Прил 2'!$A$1:$G$44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1'!$A$1:$E$31</definedName>
    <definedName name="_xlnm.Print_Area" localSheetId="1">'Прил 2'!$A$1:$L$115</definedName>
    <definedName name="_xlnm.Print_Area" localSheetId="2">'Прил 3'!$A$1:$K$112</definedName>
    <definedName name="_xlnm.Print_Area" localSheetId="3">'Прил 4'!$A$1:$L$143</definedName>
  </definedNames>
  <calcPr calcId="125725"/>
  <fileRecoveryPr autoRecover="0"/>
</workbook>
</file>

<file path=xl/calcChain.xml><?xml version="1.0" encoding="utf-8"?>
<calcChain xmlns="http://schemas.openxmlformats.org/spreadsheetml/2006/main">
  <c r="K62" i="9"/>
  <c r="L62"/>
  <c r="J62"/>
  <c r="J70"/>
  <c r="K65"/>
  <c r="K64" s="1"/>
  <c r="K63" s="1"/>
  <c r="K66"/>
  <c r="L66"/>
  <c r="L65" s="1"/>
  <c r="L64" s="1"/>
  <c r="L63" s="1"/>
  <c r="J63"/>
  <c r="J64"/>
  <c r="J65"/>
  <c r="J66"/>
  <c r="J27" i="6"/>
  <c r="J27" i="18"/>
  <c r="K27"/>
  <c r="I27"/>
  <c r="J28"/>
  <c r="K28"/>
  <c r="I28"/>
  <c r="K28" i="6"/>
  <c r="L28"/>
  <c r="J28"/>
  <c r="J68" l="1"/>
  <c r="C31" i="1" l="1"/>
  <c r="K126" i="9"/>
  <c r="K125" s="1"/>
  <c r="K124" s="1"/>
  <c r="K123" s="1"/>
  <c r="K122" s="1"/>
  <c r="K121" s="1"/>
  <c r="L126"/>
  <c r="L125" s="1"/>
  <c r="L124" s="1"/>
  <c r="L123" s="1"/>
  <c r="L122" s="1"/>
  <c r="L121" s="1"/>
  <c r="J126"/>
  <c r="J125" s="1"/>
  <c r="J124" s="1"/>
  <c r="J123" s="1"/>
  <c r="J122" s="1"/>
  <c r="J121" s="1"/>
  <c r="J14" i="18" l="1"/>
  <c r="K14"/>
  <c r="J77"/>
  <c r="J76" s="1"/>
  <c r="J75" s="1"/>
  <c r="J74" s="1"/>
  <c r="J73" s="1"/>
  <c r="J72" s="1"/>
  <c r="K77"/>
  <c r="K76" s="1"/>
  <c r="K75" s="1"/>
  <c r="K74" s="1"/>
  <c r="K73" s="1"/>
  <c r="K72" s="1"/>
  <c r="I77"/>
  <c r="I76" s="1"/>
  <c r="I75" s="1"/>
  <c r="I74" s="1"/>
  <c r="I73" s="1"/>
  <c r="I72" s="1"/>
  <c r="K77" i="6"/>
  <c r="K76" s="1"/>
  <c r="K75" s="1"/>
  <c r="K74" s="1"/>
  <c r="K73" s="1"/>
  <c r="L77"/>
  <c r="L76" s="1"/>
  <c r="L75" s="1"/>
  <c r="L74" s="1"/>
  <c r="L73" s="1"/>
  <c r="J77"/>
  <c r="J76" s="1"/>
  <c r="J75" s="1"/>
  <c r="J74" s="1"/>
  <c r="J73" s="1"/>
  <c r="K34" i="9" l="1"/>
  <c r="K33" s="1"/>
  <c r="K32" s="1"/>
  <c r="K31" s="1"/>
  <c r="K30" s="1"/>
  <c r="K29" s="1"/>
  <c r="K28" s="1"/>
  <c r="L34"/>
  <c r="L33" s="1"/>
  <c r="L32" s="1"/>
  <c r="L31" s="1"/>
  <c r="L30" s="1"/>
  <c r="L29" s="1"/>
  <c r="L28" s="1"/>
  <c r="J34"/>
  <c r="J33" s="1"/>
  <c r="J32" s="1"/>
  <c r="J31" s="1"/>
  <c r="J30" s="1"/>
  <c r="J29" s="1"/>
  <c r="J28" s="1"/>
  <c r="J52" i="18"/>
  <c r="J51" s="1"/>
  <c r="J50" s="1"/>
  <c r="J49" s="1"/>
  <c r="K52"/>
  <c r="K51" s="1"/>
  <c r="K50" s="1"/>
  <c r="K49" s="1"/>
  <c r="I52"/>
  <c r="I51" s="1"/>
  <c r="I50" s="1"/>
  <c r="I49" s="1"/>
  <c r="J48"/>
  <c r="J47" s="1"/>
  <c r="J46" s="1"/>
  <c r="J45" s="1"/>
  <c r="K48"/>
  <c r="K47" s="1"/>
  <c r="K46" s="1"/>
  <c r="K45" s="1"/>
  <c r="I48"/>
  <c r="I47" s="1"/>
  <c r="K51" i="6"/>
  <c r="K50" s="1"/>
  <c r="K52"/>
  <c r="L52"/>
  <c r="L51" s="1"/>
  <c r="L50" s="1"/>
  <c r="J52"/>
  <c r="J51" s="1"/>
  <c r="J50" s="1"/>
  <c r="K48"/>
  <c r="L48"/>
  <c r="J48"/>
  <c r="E31" i="1" l="1"/>
  <c r="D31"/>
  <c r="D19" l="1"/>
  <c r="E19"/>
  <c r="C19"/>
  <c r="L101" i="6"/>
  <c r="K101"/>
  <c r="K20" i="9" l="1"/>
  <c r="L67" i="6"/>
  <c r="L66" s="1"/>
  <c r="L65" s="1"/>
  <c r="I67" i="18"/>
  <c r="I66" s="1"/>
  <c r="I65" s="1"/>
  <c r="I64" s="1"/>
  <c r="J101" i="9"/>
  <c r="J100" s="1"/>
  <c r="J99" s="1"/>
  <c r="J98" s="1"/>
  <c r="J97" s="1"/>
  <c r="L20"/>
  <c r="J20"/>
  <c r="J67" i="6"/>
  <c r="J66" s="1"/>
  <c r="J65" s="1"/>
  <c r="K120" i="9"/>
  <c r="K119" s="1"/>
  <c r="K118" s="1"/>
  <c r="K117" s="1"/>
  <c r="K116" s="1"/>
  <c r="K115" s="1"/>
  <c r="L120"/>
  <c r="L119" s="1"/>
  <c r="L118" s="1"/>
  <c r="L117" s="1"/>
  <c r="L116" s="1"/>
  <c r="L115" s="1"/>
  <c r="J120"/>
  <c r="J119" s="1"/>
  <c r="J118" s="1"/>
  <c r="J117" s="1"/>
  <c r="J116" s="1"/>
  <c r="J115" s="1"/>
  <c r="K67" i="18" l="1"/>
  <c r="K66" s="1"/>
  <c r="K65" s="1"/>
  <c r="K64" s="1"/>
  <c r="J67"/>
  <c r="J66" s="1"/>
  <c r="J65" s="1"/>
  <c r="J64" s="1"/>
  <c r="K67" i="6"/>
  <c r="K66" s="1"/>
  <c r="K65" s="1"/>
  <c r="K19" i="9"/>
  <c r="K18" s="1"/>
  <c r="K17" s="1"/>
  <c r="K16" s="1"/>
  <c r="K15" s="1"/>
  <c r="L19"/>
  <c r="L18" s="1"/>
  <c r="L17" s="1"/>
  <c r="L16" s="1"/>
  <c r="L15" s="1"/>
  <c r="J19"/>
  <c r="J18" s="1"/>
  <c r="J17" s="1"/>
  <c r="J16" s="1"/>
  <c r="J15" s="1"/>
  <c r="K27"/>
  <c r="K26" s="1"/>
  <c r="K25" s="1"/>
  <c r="K24" s="1"/>
  <c r="K23" s="1"/>
  <c r="K22" s="1"/>
  <c r="K21" s="1"/>
  <c r="L27"/>
  <c r="L26" s="1"/>
  <c r="L25" s="1"/>
  <c r="L24" s="1"/>
  <c r="L23" s="1"/>
  <c r="L22" s="1"/>
  <c r="L21" s="1"/>
  <c r="J27"/>
  <c r="J26" s="1"/>
  <c r="J25" s="1"/>
  <c r="J24" s="1"/>
  <c r="J23" s="1"/>
  <c r="J22" s="1"/>
  <c r="J21" s="1"/>
  <c r="J84" i="18" l="1"/>
  <c r="J83" s="1"/>
  <c r="J82" s="1"/>
  <c r="J81" s="1"/>
  <c r="J80" s="1"/>
  <c r="J79" s="1"/>
  <c r="K84"/>
  <c r="K83" s="1"/>
  <c r="K82" s="1"/>
  <c r="K81" s="1"/>
  <c r="K80" s="1"/>
  <c r="K79" s="1"/>
  <c r="I84"/>
  <c r="I83" s="1"/>
  <c r="I82" s="1"/>
  <c r="I81" s="1"/>
  <c r="I80" s="1"/>
  <c r="I79" s="1"/>
  <c r="J71"/>
  <c r="J70" s="1"/>
  <c r="J69" s="1"/>
  <c r="J68" s="1"/>
  <c r="J63" s="1"/>
  <c r="J62" s="1"/>
  <c r="K71"/>
  <c r="K70" s="1"/>
  <c r="K69" s="1"/>
  <c r="K68" s="1"/>
  <c r="K63" s="1"/>
  <c r="K62" s="1"/>
  <c r="I71"/>
  <c r="I70" s="1"/>
  <c r="I69" s="1"/>
  <c r="I68" s="1"/>
  <c r="I63" s="1"/>
  <c r="I62" s="1"/>
  <c r="J44"/>
  <c r="K44"/>
  <c r="I46"/>
  <c r="I45" s="1"/>
  <c r="I44" s="1"/>
  <c r="K47" i="6"/>
  <c r="K46" s="1"/>
  <c r="K45" s="1"/>
  <c r="L47"/>
  <c r="L46" s="1"/>
  <c r="L45" s="1"/>
  <c r="J47"/>
  <c r="J46" s="1"/>
  <c r="J45" s="1"/>
  <c r="K14" i="9" l="1"/>
  <c r="K13" s="1"/>
  <c r="K12" s="1"/>
  <c r="K11" s="1"/>
  <c r="K10" s="1"/>
  <c r="K9" s="1"/>
  <c r="K8" s="1"/>
  <c r="L14"/>
  <c r="L13" s="1"/>
  <c r="L12" s="1"/>
  <c r="L11" s="1"/>
  <c r="L10" s="1"/>
  <c r="L9" s="1"/>
  <c r="L8" s="1"/>
  <c r="J14"/>
  <c r="J13" s="1"/>
  <c r="J12" s="1"/>
  <c r="J11" s="1"/>
  <c r="J10" s="1"/>
  <c r="J9" s="1"/>
  <c r="J8" s="1"/>
  <c r="K84" i="6"/>
  <c r="K83" s="1"/>
  <c r="K82" s="1"/>
  <c r="K81" s="1"/>
  <c r="K80" s="1"/>
  <c r="L84"/>
  <c r="L83" s="1"/>
  <c r="L82" s="1"/>
  <c r="L81" s="1"/>
  <c r="L80" s="1"/>
  <c r="J84"/>
  <c r="J83" s="1"/>
  <c r="J82" s="1"/>
  <c r="J81" s="1"/>
  <c r="J80" s="1"/>
  <c r="K71"/>
  <c r="K70" s="1"/>
  <c r="K69" s="1"/>
  <c r="K64" s="1"/>
  <c r="K63" s="1"/>
  <c r="L71"/>
  <c r="L70" s="1"/>
  <c r="L69" s="1"/>
  <c r="L64" s="1"/>
  <c r="L63" s="1"/>
  <c r="J71"/>
  <c r="J70" s="1"/>
  <c r="J69" s="1"/>
  <c r="J64" s="1"/>
  <c r="J63" s="1"/>
  <c r="D30" i="1" l="1"/>
  <c r="K76" i="9"/>
  <c r="K75" s="1"/>
  <c r="K74" s="1"/>
  <c r="K73" s="1"/>
  <c r="K72" s="1"/>
  <c r="K71" s="1"/>
  <c r="L76"/>
  <c r="L75" s="1"/>
  <c r="L74" s="1"/>
  <c r="L73" s="1"/>
  <c r="L72" s="1"/>
  <c r="L71" s="1"/>
  <c r="J76"/>
  <c r="J75" s="1"/>
  <c r="J74" s="1"/>
  <c r="J73" s="1"/>
  <c r="J72" s="1"/>
  <c r="J71" s="1"/>
  <c r="K48"/>
  <c r="K47" s="1"/>
  <c r="K46" s="1"/>
  <c r="K45" s="1"/>
  <c r="K44" s="1"/>
  <c r="K43" s="1"/>
  <c r="L48"/>
  <c r="L47" s="1"/>
  <c r="L46" s="1"/>
  <c r="L45" s="1"/>
  <c r="L44" s="1"/>
  <c r="L43" s="1"/>
  <c r="J48"/>
  <c r="J47" s="1"/>
  <c r="J46" s="1"/>
  <c r="J45" s="1"/>
  <c r="J44" s="1"/>
  <c r="J43" s="1"/>
  <c r="J59" i="18"/>
  <c r="K59"/>
  <c r="I59"/>
  <c r="I61"/>
  <c r="J32"/>
  <c r="J31" s="1"/>
  <c r="J30" s="1"/>
  <c r="K32"/>
  <c r="K31" s="1"/>
  <c r="K30" s="1"/>
  <c r="I32"/>
  <c r="I31" s="1"/>
  <c r="I30" s="1"/>
  <c r="J17"/>
  <c r="J16" s="1"/>
  <c r="J15" s="1"/>
  <c r="K17"/>
  <c r="K16" s="1"/>
  <c r="K15" s="1"/>
  <c r="I17"/>
  <c r="I16" s="1"/>
  <c r="I15" s="1"/>
  <c r="E14" i="13"/>
  <c r="D14"/>
  <c r="C14"/>
  <c r="K32" i="6"/>
  <c r="K31" s="1"/>
  <c r="L32"/>
  <c r="L31" s="1"/>
  <c r="J32"/>
  <c r="J31" s="1"/>
  <c r="K17"/>
  <c r="K16" s="1"/>
  <c r="L17"/>
  <c r="L16" s="1"/>
  <c r="J17"/>
  <c r="J16" s="1"/>
  <c r="D25" i="1"/>
  <c r="E25"/>
  <c r="C25"/>
  <c r="E30" l="1"/>
  <c r="C30"/>
  <c r="L102" i="9" l="1"/>
  <c r="L101" s="1"/>
  <c r="L100" s="1"/>
  <c r="L99" s="1"/>
  <c r="L98" s="1"/>
  <c r="L97" s="1"/>
  <c r="K102"/>
  <c r="K101" s="1"/>
  <c r="K100" s="1"/>
  <c r="K99" s="1"/>
  <c r="K98" s="1"/>
  <c r="K97" s="1"/>
  <c r="C13" i="13"/>
  <c r="C12" s="1"/>
  <c r="C11" s="1"/>
  <c r="D13"/>
  <c r="D12" s="1"/>
  <c r="D11" s="1"/>
  <c r="E13"/>
  <c r="E12" s="1"/>
  <c r="E11" s="1"/>
  <c r="E9"/>
  <c r="E8" s="1"/>
  <c r="D9"/>
  <c r="D8" s="1"/>
  <c r="C9"/>
  <c r="C8" s="1"/>
  <c r="C17" i="12" l="1"/>
  <c r="J90" i="6" l="1"/>
  <c r="D22" i="1" l="1"/>
  <c r="E22"/>
  <c r="C22"/>
  <c r="K112" i="18"/>
  <c r="K111" s="1"/>
  <c r="K110" s="1"/>
  <c r="K109" s="1"/>
  <c r="K108" s="1"/>
  <c r="K107" s="1"/>
  <c r="K106" s="1"/>
  <c r="J112"/>
  <c r="J111" s="1"/>
  <c r="J110" s="1"/>
  <c r="J109" s="1"/>
  <c r="J108" s="1"/>
  <c r="J107" s="1"/>
  <c r="J106" s="1"/>
  <c r="L114" i="6"/>
  <c r="L113" s="1"/>
  <c r="L112" s="1"/>
  <c r="L111" s="1"/>
  <c r="L110" s="1"/>
  <c r="L109" s="1"/>
  <c r="K114"/>
  <c r="K113" l="1"/>
  <c r="K112" s="1"/>
  <c r="K111" s="1"/>
  <c r="K110" s="1"/>
  <c r="K109" s="1"/>
  <c r="K61" i="9"/>
  <c r="K60" s="1"/>
  <c r="K59" s="1"/>
  <c r="K58" s="1"/>
  <c r="K57" s="1"/>
  <c r="L61"/>
  <c r="L60" s="1"/>
  <c r="L59" s="1"/>
  <c r="L58" s="1"/>
  <c r="L57" s="1"/>
  <c r="J61"/>
  <c r="J60" s="1"/>
  <c r="J59" s="1"/>
  <c r="J58" s="1"/>
  <c r="J57" s="1"/>
  <c r="J26" i="18"/>
  <c r="J25" s="1"/>
  <c r="K26"/>
  <c r="K25" s="1"/>
  <c r="I26"/>
  <c r="I25" s="1"/>
  <c r="K26" i="6"/>
  <c r="L26"/>
  <c r="J26"/>
  <c r="K25" l="1"/>
  <c r="K23" i="18"/>
  <c r="K22" s="1"/>
  <c r="K21" s="1"/>
  <c r="K29"/>
  <c r="K24" s="1"/>
  <c r="J23"/>
  <c r="J22" s="1"/>
  <c r="J21" s="1"/>
  <c r="J29"/>
  <c r="J24" s="1"/>
  <c r="J89" i="6"/>
  <c r="J14"/>
  <c r="J13" s="1"/>
  <c r="J12" s="1"/>
  <c r="K90"/>
  <c r="K89" s="1"/>
  <c r="L90"/>
  <c r="L89" s="1"/>
  <c r="J98" i="18"/>
  <c r="J97" s="1"/>
  <c r="J96" s="1"/>
  <c r="J95" s="1"/>
  <c r="J94" s="1"/>
  <c r="J93" s="1"/>
  <c r="J92" s="1"/>
  <c r="K98"/>
  <c r="I98"/>
  <c r="I97" s="1"/>
  <c r="I96" s="1"/>
  <c r="I95" s="1"/>
  <c r="I94" s="1"/>
  <c r="I93" s="1"/>
  <c r="J91"/>
  <c r="J90" s="1"/>
  <c r="J89" s="1"/>
  <c r="K91"/>
  <c r="K90" s="1"/>
  <c r="K89" s="1"/>
  <c r="I91"/>
  <c r="I90" s="1"/>
  <c r="I89" s="1"/>
  <c r="J88"/>
  <c r="J87" s="1"/>
  <c r="J86" s="1"/>
  <c r="K88"/>
  <c r="K87" s="1"/>
  <c r="K86" s="1"/>
  <c r="I88"/>
  <c r="I87" s="1"/>
  <c r="I86" s="1"/>
  <c r="J61"/>
  <c r="J60" s="1"/>
  <c r="K61"/>
  <c r="K60" s="1"/>
  <c r="I60"/>
  <c r="J59" i="6"/>
  <c r="J37" i="18"/>
  <c r="J36" s="1"/>
  <c r="J35" s="1"/>
  <c r="J34" s="1"/>
  <c r="J33" s="1"/>
  <c r="K37"/>
  <c r="I37"/>
  <c r="I36" s="1"/>
  <c r="I35" s="1"/>
  <c r="I34" s="1"/>
  <c r="I33" s="1"/>
  <c r="I29"/>
  <c r="I23"/>
  <c r="I14"/>
  <c r="K42" i="9"/>
  <c r="L42"/>
  <c r="K96"/>
  <c r="L96"/>
  <c r="J96"/>
  <c r="K90"/>
  <c r="L90"/>
  <c r="J90"/>
  <c r="J42"/>
  <c r="K105" i="18"/>
  <c r="K104" s="1"/>
  <c r="K103" s="1"/>
  <c r="K102" s="1"/>
  <c r="K101" s="1"/>
  <c r="K100" s="1"/>
  <c r="K99" s="1"/>
  <c r="J105"/>
  <c r="J104" s="1"/>
  <c r="J103" s="1"/>
  <c r="J102" s="1"/>
  <c r="J101" s="1"/>
  <c r="J100" s="1"/>
  <c r="J99" s="1"/>
  <c r="I105"/>
  <c r="I104" s="1"/>
  <c r="I103" s="1"/>
  <c r="I102" s="1"/>
  <c r="I101" s="1"/>
  <c r="I100" s="1"/>
  <c r="I99" s="1"/>
  <c r="K43"/>
  <c r="K42" s="1"/>
  <c r="K41" s="1"/>
  <c r="K40" s="1"/>
  <c r="K39" s="1"/>
  <c r="K38" s="1"/>
  <c r="J43"/>
  <c r="J42" s="1"/>
  <c r="J41" s="1"/>
  <c r="J40" s="1"/>
  <c r="J39" s="1"/>
  <c r="J38" s="1"/>
  <c r="I43"/>
  <c r="I42" s="1"/>
  <c r="I41" s="1"/>
  <c r="I40" s="1"/>
  <c r="I39" s="1"/>
  <c r="I38" s="1"/>
  <c r="C27" i="1"/>
  <c r="C21" s="1"/>
  <c r="D27"/>
  <c r="D21" s="1"/>
  <c r="E27"/>
  <c r="E21" s="1"/>
  <c r="E17" i="12"/>
  <c r="D17"/>
  <c r="E13"/>
  <c r="D13"/>
  <c r="C13"/>
  <c r="E9"/>
  <c r="D9"/>
  <c r="C9"/>
  <c r="L23" i="6"/>
  <c r="K23"/>
  <c r="J23"/>
  <c r="L14"/>
  <c r="L13" s="1"/>
  <c r="L12" s="1"/>
  <c r="K14"/>
  <c r="K13" s="1"/>
  <c r="K12" s="1"/>
  <c r="L37"/>
  <c r="L36" s="1"/>
  <c r="K37"/>
  <c r="K36" s="1"/>
  <c r="J37"/>
  <c r="J36" s="1"/>
  <c r="J25"/>
  <c r="L43"/>
  <c r="L42" s="1"/>
  <c r="K43"/>
  <c r="K42" s="1"/>
  <c r="J43"/>
  <c r="J42" s="1"/>
  <c r="L61"/>
  <c r="K61"/>
  <c r="J61"/>
  <c r="L59"/>
  <c r="K59"/>
  <c r="K93"/>
  <c r="K92" s="1"/>
  <c r="L93"/>
  <c r="L92" s="1"/>
  <c r="J93"/>
  <c r="J92" s="1"/>
  <c r="K100"/>
  <c r="K99" s="1"/>
  <c r="L100"/>
  <c r="L99" s="1"/>
  <c r="J100"/>
  <c r="J99" s="1"/>
  <c r="J98" s="1"/>
  <c r="J97" s="1"/>
  <c r="J96" s="1"/>
  <c r="J95" s="1"/>
  <c r="K107"/>
  <c r="K106" s="1"/>
  <c r="L107"/>
  <c r="L106" s="1"/>
  <c r="J107"/>
  <c r="J106" s="1"/>
  <c r="D10" i="1"/>
  <c r="D9" s="1"/>
  <c r="E10"/>
  <c r="E9" s="1"/>
  <c r="D12"/>
  <c r="E12"/>
  <c r="D14"/>
  <c r="E14"/>
  <c r="D16"/>
  <c r="E16"/>
  <c r="C16"/>
  <c r="C14"/>
  <c r="C12"/>
  <c r="C10"/>
  <c r="C9" s="1"/>
  <c r="J21" i="6" l="1"/>
  <c r="J20" i="18"/>
  <c r="K20"/>
  <c r="K85"/>
  <c r="K78" s="1"/>
  <c r="E8" i="1"/>
  <c r="D8"/>
  <c r="C8"/>
  <c r="J85" i="18"/>
  <c r="J78" s="1"/>
  <c r="I85"/>
  <c r="I78" s="1"/>
  <c r="J22" i="6"/>
  <c r="J69" i="9"/>
  <c r="J68" s="1"/>
  <c r="J67" s="1"/>
  <c r="J56" s="1"/>
  <c r="K70"/>
  <c r="K69" s="1"/>
  <c r="K68" s="1"/>
  <c r="K67" s="1"/>
  <c r="K56" s="1"/>
  <c r="K21" i="6"/>
  <c r="K11"/>
  <c r="K10" s="1"/>
  <c r="J11"/>
  <c r="J10" s="1"/>
  <c r="L11"/>
  <c r="L10" s="1"/>
  <c r="K97" i="18"/>
  <c r="K96" s="1"/>
  <c r="K95" s="1"/>
  <c r="K94" s="1"/>
  <c r="K93" s="1"/>
  <c r="K92" s="1"/>
  <c r="K36"/>
  <c r="K35" s="1"/>
  <c r="K34" s="1"/>
  <c r="K33" s="1"/>
  <c r="K95" i="9"/>
  <c r="K94" s="1"/>
  <c r="K91" s="1"/>
  <c r="K89"/>
  <c r="K88" s="1"/>
  <c r="K85" s="1"/>
  <c r="K55"/>
  <c r="K54" s="1"/>
  <c r="K53" s="1"/>
  <c r="K108"/>
  <c r="K107" s="1"/>
  <c r="K106" s="1"/>
  <c r="K103" s="1"/>
  <c r="L132"/>
  <c r="L131" s="1"/>
  <c r="L130" s="1"/>
  <c r="K137"/>
  <c r="K136" s="1"/>
  <c r="K135" s="1"/>
  <c r="K134" s="1"/>
  <c r="K133" s="1"/>
  <c r="L25" i="6"/>
  <c r="L55" i="9"/>
  <c r="L54" s="1"/>
  <c r="L53" s="1"/>
  <c r="K84"/>
  <c r="L108"/>
  <c r="L107" s="1"/>
  <c r="L106" s="1"/>
  <c r="L103" s="1"/>
  <c r="K114"/>
  <c r="K113" s="1"/>
  <c r="K112" s="1"/>
  <c r="K109" s="1"/>
  <c r="J132"/>
  <c r="J131" s="1"/>
  <c r="J130" s="1"/>
  <c r="L137"/>
  <c r="L136" s="1"/>
  <c r="L135" s="1"/>
  <c r="L134" s="1"/>
  <c r="L133" s="1"/>
  <c r="J55"/>
  <c r="J54" s="1"/>
  <c r="J53" s="1"/>
  <c r="J52" s="1"/>
  <c r="J51" s="1"/>
  <c r="J50" s="1"/>
  <c r="L84"/>
  <c r="J108"/>
  <c r="J107" s="1"/>
  <c r="J106" s="1"/>
  <c r="J103" s="1"/>
  <c r="L114"/>
  <c r="L113" s="1"/>
  <c r="L112" s="1"/>
  <c r="L109" s="1"/>
  <c r="J137"/>
  <c r="J136" s="1"/>
  <c r="J135" s="1"/>
  <c r="J134" s="1"/>
  <c r="J133" s="1"/>
  <c r="J84"/>
  <c r="J114"/>
  <c r="J113" s="1"/>
  <c r="J112" s="1"/>
  <c r="J109" s="1"/>
  <c r="K132"/>
  <c r="K131" s="1"/>
  <c r="K130" s="1"/>
  <c r="L41"/>
  <c r="L40" s="1"/>
  <c r="L37" s="1"/>
  <c r="L36" s="1"/>
  <c r="J95"/>
  <c r="J94" s="1"/>
  <c r="J91" s="1"/>
  <c r="J88" i="6"/>
  <c r="I92" i="18"/>
  <c r="I58"/>
  <c r="I57" s="1"/>
  <c r="I13"/>
  <c r="I12" s="1"/>
  <c r="I11" s="1"/>
  <c r="I24"/>
  <c r="K58"/>
  <c r="K57" s="1"/>
  <c r="K56" s="1"/>
  <c r="K55" s="1"/>
  <c r="K54" s="1"/>
  <c r="K53" s="1"/>
  <c r="I22"/>
  <c r="I21" s="1"/>
  <c r="K13"/>
  <c r="K12" s="1"/>
  <c r="K11" s="1"/>
  <c r="J13"/>
  <c r="J12" s="1"/>
  <c r="J11" s="1"/>
  <c r="J58"/>
  <c r="J57" s="1"/>
  <c r="J56" s="1"/>
  <c r="J55" s="1"/>
  <c r="J54" s="1"/>
  <c r="J53" s="1"/>
  <c r="L58" i="6"/>
  <c r="L57" s="1"/>
  <c r="L56" s="1"/>
  <c r="L88"/>
  <c r="K88"/>
  <c r="K22"/>
  <c r="K58"/>
  <c r="K57" s="1"/>
  <c r="K56" s="1"/>
  <c r="L22"/>
  <c r="J105"/>
  <c r="J104" s="1"/>
  <c r="J103" s="1"/>
  <c r="J102" s="1"/>
  <c r="J58"/>
  <c r="J57" s="1"/>
  <c r="J56" s="1"/>
  <c r="L87"/>
  <c r="L86" s="1"/>
  <c r="L79" s="1"/>
  <c r="L35"/>
  <c r="L34" s="1"/>
  <c r="L143" i="9"/>
  <c r="L142" s="1"/>
  <c r="L141" s="1"/>
  <c r="J41"/>
  <c r="J40" s="1"/>
  <c r="L105" i="6"/>
  <c r="L104" s="1"/>
  <c r="L103" s="1"/>
  <c r="L102" s="1"/>
  <c r="K98"/>
  <c r="K97" s="1"/>
  <c r="K96" s="1"/>
  <c r="K95" s="1"/>
  <c r="L41"/>
  <c r="L40" s="1"/>
  <c r="L39" s="1"/>
  <c r="L89" i="9"/>
  <c r="L88" s="1"/>
  <c r="J35" i="6"/>
  <c r="J34" s="1"/>
  <c r="J143" i="9"/>
  <c r="J142" s="1"/>
  <c r="J141" s="1"/>
  <c r="K143"/>
  <c r="K142" s="1"/>
  <c r="K141" s="1"/>
  <c r="K35" i="6"/>
  <c r="K34" s="1"/>
  <c r="K41" i="9"/>
  <c r="K40" s="1"/>
  <c r="L98" i="6"/>
  <c r="L97" s="1"/>
  <c r="L96" s="1"/>
  <c r="L95" s="1"/>
  <c r="J87"/>
  <c r="J86" s="1"/>
  <c r="J79" s="1"/>
  <c r="K87"/>
  <c r="K86" s="1"/>
  <c r="K79" s="1"/>
  <c r="J89" i="9"/>
  <c r="J88" s="1"/>
  <c r="J41" i="6"/>
  <c r="J40" s="1"/>
  <c r="J39" s="1"/>
  <c r="K41"/>
  <c r="K40" s="1"/>
  <c r="K39" s="1"/>
  <c r="K105"/>
  <c r="K104" s="1"/>
  <c r="K103" s="1"/>
  <c r="K102" s="1"/>
  <c r="J49" i="9" l="1"/>
  <c r="J78"/>
  <c r="L78"/>
  <c r="L77" s="1"/>
  <c r="K78"/>
  <c r="K77" s="1"/>
  <c r="L21" i="6"/>
  <c r="L20" s="1"/>
  <c r="L19" s="1"/>
  <c r="L9" s="1"/>
  <c r="I20" i="18"/>
  <c r="I19" s="1"/>
  <c r="I18" s="1"/>
  <c r="L83" i="9"/>
  <c r="L82" s="1"/>
  <c r="L81" s="1"/>
  <c r="L80" s="1"/>
  <c r="J83"/>
  <c r="J82" s="1"/>
  <c r="J79" s="1"/>
  <c r="J20" i="6"/>
  <c r="K20"/>
  <c r="K19" s="1"/>
  <c r="K9" s="1"/>
  <c r="J10" i="18"/>
  <c r="J9" s="1"/>
  <c r="K10"/>
  <c r="K9" s="1"/>
  <c r="I10"/>
  <c r="I9" s="1"/>
  <c r="L70" i="9"/>
  <c r="L69" s="1"/>
  <c r="L68" s="1"/>
  <c r="L67" s="1"/>
  <c r="L56" s="1"/>
  <c r="K111"/>
  <c r="K110" s="1"/>
  <c r="L127"/>
  <c r="J105"/>
  <c r="J104" s="1"/>
  <c r="L55" i="6"/>
  <c r="L54" s="1"/>
  <c r="L111" i="9"/>
  <c r="L110" s="1"/>
  <c r="J127"/>
  <c r="K127"/>
  <c r="K55" i="6"/>
  <c r="K54" s="1"/>
  <c r="K93" i="9"/>
  <c r="K92" s="1"/>
  <c r="K105"/>
  <c r="K104" s="1"/>
  <c r="K87"/>
  <c r="K86" s="1"/>
  <c r="J93"/>
  <c r="J92" s="1"/>
  <c r="L105"/>
  <c r="L104" s="1"/>
  <c r="J111"/>
  <c r="J110" s="1"/>
  <c r="L39"/>
  <c r="L38" s="1"/>
  <c r="K37"/>
  <c r="K36" s="1"/>
  <c r="K39"/>
  <c r="K38" s="1"/>
  <c r="K138"/>
  <c r="K140"/>
  <c r="K139" s="1"/>
  <c r="J37"/>
  <c r="J36" s="1"/>
  <c r="J39"/>
  <c r="J38" s="1"/>
  <c r="J138"/>
  <c r="J140"/>
  <c r="J139" s="1"/>
  <c r="L138"/>
  <c r="L140"/>
  <c r="L139" s="1"/>
  <c r="K129"/>
  <c r="K128" s="1"/>
  <c r="L129"/>
  <c r="L128" s="1"/>
  <c r="J129"/>
  <c r="J128" s="1"/>
  <c r="J85"/>
  <c r="J87"/>
  <c r="J86" s="1"/>
  <c r="L85"/>
  <c r="L87"/>
  <c r="L86" s="1"/>
  <c r="L50"/>
  <c r="L52"/>
  <c r="L51" s="1"/>
  <c r="K50"/>
  <c r="K49" s="1"/>
  <c r="K52"/>
  <c r="K51" s="1"/>
  <c r="K83"/>
  <c r="K82" s="1"/>
  <c r="I56" i="18"/>
  <c r="I55" s="1"/>
  <c r="I54" s="1"/>
  <c r="I53" s="1"/>
  <c r="K19"/>
  <c r="K18" s="1"/>
  <c r="J19"/>
  <c r="J18" s="1"/>
  <c r="L95" i="9"/>
  <c r="L94" s="1"/>
  <c r="J55" i="6"/>
  <c r="J54" s="1"/>
  <c r="L49" i="9" l="1"/>
  <c r="L35" s="1"/>
  <c r="L7" s="1"/>
  <c r="J8" i="18"/>
  <c r="J7" s="1"/>
  <c r="K8"/>
  <c r="K7" s="1"/>
  <c r="I8"/>
  <c r="I7" s="1"/>
  <c r="J81" i="9"/>
  <c r="J80" s="1"/>
  <c r="L79"/>
  <c r="L8" i="6"/>
  <c r="L7" s="1"/>
  <c r="E21" i="13" s="1"/>
  <c r="K8" i="6"/>
  <c r="K7" s="1"/>
  <c r="D21" i="13" s="1"/>
  <c r="K35" i="9"/>
  <c r="K7" s="1"/>
  <c r="J19" i="6"/>
  <c r="J9" s="1"/>
  <c r="C7" i="1"/>
  <c r="C18" i="13" s="1"/>
  <c r="E7" i="1"/>
  <c r="E18" i="13" s="1"/>
  <c r="E17" s="1"/>
  <c r="E16" s="1"/>
  <c r="D7" i="1"/>
  <c r="D18" i="13" s="1"/>
  <c r="D17" s="1"/>
  <c r="D16" s="1"/>
  <c r="L91" i="9"/>
  <c r="L93"/>
  <c r="L92" s="1"/>
  <c r="K79"/>
  <c r="K81"/>
  <c r="K80" s="1"/>
  <c r="J35"/>
  <c r="J77"/>
  <c r="J7" l="1"/>
  <c r="C17" i="13"/>
  <c r="C16" s="1"/>
  <c r="J8" i="6"/>
  <c r="J7" s="1"/>
  <c r="C21" i="13" s="1"/>
  <c r="C20" s="1"/>
  <c r="C19" s="1"/>
  <c r="C15" l="1"/>
  <c r="C7" s="1"/>
  <c r="E20"/>
  <c r="E19" s="1"/>
  <c r="D20"/>
  <c r="D19" s="1"/>
  <c r="E15" l="1"/>
  <c r="E7" s="1"/>
  <c r="D15"/>
  <c r="D7" s="1"/>
</calcChain>
</file>

<file path=xl/sharedStrings.xml><?xml version="1.0" encoding="utf-8"?>
<sst xmlns="http://schemas.openxmlformats.org/spreadsheetml/2006/main" count="2052" uniqueCount="235">
  <si>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</si>
  <si>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</si>
  <si>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</si>
  <si>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</si>
  <si>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</si>
  <si>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</si>
  <si>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</si>
  <si>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</si>
  <si>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</si>
  <si>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</si>
  <si>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</si>
  <si>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</si>
  <si>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</si>
  <si>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</si>
  <si>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</si>
  <si>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</si>
  <si>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</si>
  <si>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</si>
  <si>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</si>
  <si>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</si>
  <si>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</si>
  <si>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</si>
  <si>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</si>
  <si>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</si>
  <si>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</si>
  <si>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</si>
  <si>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</si>
  <si>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</si>
  <si>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</si>
  <si>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</si>
  <si>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</si>
  <si>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</si>
  <si>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</si>
  <si>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</si>
  <si>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</si>
  <si>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</si>
  <si>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</si>
  <si>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</si>
  <si>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</si>
  <si>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</si>
  <si>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</si>
  <si>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</si>
  <si>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</si>
  <si>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</si>
  <si>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</si>
  <si>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</si>
  <si>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</si>
  <si>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</si>
  <si>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</si>
  <si>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</si>
  <si>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</si>
  <si>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</si>
  <si>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</si>
  <si>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</si>
  <si>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</si>
  <si>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</si>
  <si>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</si>
  <si>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</si>
  <si>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</si>
  <si>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</si>
  <si>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</si>
  <si>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</si>
  <si>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</si>
  <si>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</si>
  <si>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</si>
  <si>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</si>
  <si>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</si>
  <si>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</si>
  <si>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</si>
  <si>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</si>
  <si>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</si>
  <si>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</si>
  <si>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НАЛОГОВЫЕ И НЕНАЛОГОВЫЕ ДОХОДЫ</t>
  </si>
  <si>
    <t>18210102010010000110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</si>
  <si>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</si>
  <si>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</si>
  <si>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</si>
  <si>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</si>
  <si>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</si>
  <si>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</si>
  <si>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</si>
  <si>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</si>
  <si>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</si>
  <si>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</si>
  <si>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</si>
  <si>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</si>
  <si>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 
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</si>
  <si>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</si>
  <si>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</si>
  <si>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</si>
  <si>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</si>
  <si>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</si>
  <si>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</si>
  <si>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</si>
  <si>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</si>
  <si>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</si>
  <si>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</si>
  <si>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</si>
  <si>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</si>
  <si>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</si>
  <si>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</si>
  <si>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</si>
  <si>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</si>
  <si>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</si>
  <si>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</si>
  <si>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</si>
  <si>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Уплата налогов, сборов и иных платежей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</si>
  <si>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</si>
  <si>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</si>
  <si>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</si>
  <si>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</si>
  <si>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</si>
  <si>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</si>
  <si>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</si>
  <si>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</si>
  <si>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</si>
  <si>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</si>
  <si>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</si>
  <si>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</si>
  <si>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</si>
  <si>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</si>
  <si>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</si>
  <si>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</si>
  <si>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</si>
  <si>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</si>
  <si>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</si>
  <si>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</si>
  <si>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</si>
  <si>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</si>
  <si>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</si>
  <si>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Дотации бюджетам сельских поселений на выравнивание бюджетной обеспеченности</t>
  </si>
  <si>
    <t>Высшее должностное лицо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</si>
  <si>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</si>
  <si>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</si>
  <si>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</si>
  <si>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</si>
  <si>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</si>
  <si>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</si>
  <si>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</si>
  <si>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</si>
  <si>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</si>
  <si>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</si>
  <si>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</si>
  <si>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</si>
  <si>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</si>
  <si>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</si>
  <si>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</si>
  <si>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</si>
  <si>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</si>
  <si>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</si>
  <si>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</si>
  <si>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</si>
  <si>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</si>
  <si>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</si>
  <si>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Администрация Адашевского сельского поселения Кадошкинского муниципального района Республики Мордовия</t>
  </si>
  <si>
    <t xml:space="preserve"> ДОХОДЫ 
БЮДЖЕТА АДАШЕВСКОГО СЕЛЬСКОГО ПОСЕЛЕНИЯ КАДОШКИНСКОГО МУНИЦИПАЛЬНОГО РАЙОНА РЕСПУБЛИКИ МОРДОВИЯ </t>
  </si>
  <si>
    <t>91020230024100000150</t>
  </si>
  <si>
    <t>91020235118100000150</t>
  </si>
  <si>
    <t>Непрограммные расходы главных распорядителей средств бюджета Адашевского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</si>
  <si>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Адашевского сельского поселения Кадошкинского муниципального района Республики Мордовия</t>
  </si>
  <si>
    <t>Резервный фонд администрации Адашевского сельского поселения Кадошкинского муниципального района Республики Мордовия</t>
  </si>
  <si>
    <t>00020210000000000150</t>
  </si>
  <si>
    <t>Дотации бюджетам бюджетной системы Российской Федерации</t>
  </si>
  <si>
    <t>91020215001100000150</t>
  </si>
  <si>
    <t>910</t>
  </si>
  <si>
    <t>99</t>
  </si>
  <si>
    <t>41990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</si>
  <si>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</si>
  <si>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91020215002100000150</t>
  </si>
  <si>
    <t>Дотации бюджетам сельских поселений на поддержку мер по обеспечению сбалансированности бюджетов</t>
  </si>
  <si>
    <t>Получение кредитов от кредитных организаций бюджетами поселений в валюте Российской Федерации</t>
  </si>
  <si>
    <t>Изменения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</si>
  <si>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</si>
  <si>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</si>
  <si>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</si>
  <si>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(тыс. рублей)</t>
  </si>
  <si>
    <t>Прз</t>
  </si>
  <si>
    <t>Цср</t>
  </si>
  <si>
    <t>Вр</t>
  </si>
  <si>
    <t/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</si>
  <si>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</si>
  <si>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</si>
  <si>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</si>
  <si>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</si>
  <si>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 xml:space="preserve">ВСЕГО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</si>
  <si>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</si>
  <si>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91011105025100000120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</si>
  <si>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</si>
  <si>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2025 год</t>
  </si>
  <si>
    <t>91020240014100000150,</t>
  </si>
  <si>
    <t>00020240000000000100</t>
  </si>
  <si>
    <t>00020220000000000150</t>
  </si>
  <si>
    <t>Субсидии бюджетам бюджетной системы Российской Федерации (межбюджетные субсидии)</t>
  </si>
  <si>
    <t>91020229999100000150</t>
  </si>
  <si>
    <t>Прочие субсидии бюджетам сельских поселений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</si>
  <si>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</si>
  <si>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</si>
  <si>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Условно утвержденные расходы</t>
  </si>
  <si>
    <t xml:space="preserve">Муниципальная программа «Комплексное развитие систем транспортной инфраструктуры
Адашевского сельского поселения  Кадошкинского муниципального района Республики Мордовия на 2017 – 2025 годы»
</t>
  </si>
  <si>
    <t xml:space="preserve">Муниципальная программа «Оформление в собственность автомобильных дорог местного значения общего пользования   Адашевского сельского поселения»
</t>
  </si>
  <si>
    <t>44101</t>
  </si>
  <si>
    <t>Другие общегосударственные вопросы</t>
  </si>
  <si>
    <t>Муниципальная  программа «Использование  и  охрана  земель  на территории Адашевского  сельского поселения Кадошкинского  муниципального района Республики Мордовия на 2023-2025 годы»</t>
  </si>
  <si>
    <t>41210</t>
  </si>
  <si>
    <t>Мероприятия, связанные с муниципальным управлением</t>
  </si>
  <si>
    <t>14</t>
  </si>
  <si>
    <t>2026 год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</si>
  <si>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</si>
  <si>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                    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</si>
  <si>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2027 год</t>
  </si>
  <si>
    <t>Приложение 2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</si>
  <si>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ВЕДОМСТВЕННАЯ СТРУКТУРА
РАСХОДОВ БЮДЖЕТА АДАШЕВСКОГО СЕЛЬСКОГО ПОСЕЛЕНИЯ КАДОШКИНСКОГО МУНИЦИПАЛЬНОГО РАЙОНА РЕСПУБЛИКИ МОРДОВИЯ НА 2025 ГОД И НА ПЛАНОВЫЙ ПЕРИОД 2026 И 2027 ГОДОВ </t>
  </si>
  <si>
    <t>Приложение 3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</si>
  <si>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РАСПРЕДЕЛЕНИЕ 
БЮДЖЕТНЫХ АССИГНОВАНИЙ БЮДЖЕТА АДАШЕВСКОГО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 </t>
  </si>
  <si>
    <t>Приложение 4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</si>
  <si>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 
БЮДЖЕТНЫХ АССИГНОВАНИЙ БЮДЖЕТА АДАШЕВСКОГО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2025 ГОД НА ПЛАНОВЫЙ ПЕРИОД 2026 И 2027 ГОДОВ</t>
  </si>
  <si>
    <t>Приложение 5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</si>
  <si>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ИСТОЧНИКИ 
ВНУТРЕННЕГО ФИНАНСИРОВАНИЯ ДЕФИЦИТА  БЮДЖЕТА  АДАШЕВСКОГО СЕЛЬСКОГО ПОСЕЛЕНИЯ КАДОШКИНСКОГО МУНИЦИПАЛЬНОГО РАЙОНА РЕСПУБЛИКИ МОРДОВИЯ НА 2025 ГОД И НА ПЛАНОВЫЙ ПЕРИОД 2026 И 2027 ГОДОВ</t>
  </si>
  <si>
    <t>Приложение 6                                                          к решению Совета депутатов Адашевского сельского поселения "О бюджете Адашевского сельского поселения Кадошкинского муниципального района Республики Мордовия на 2025 год и на плановый период 2026 и 2027 годов"</t>
  </si>
  <si>
    <t>ПРОГРАММА 
МУНИЦИПАЛЬНЫХ ВНУТРЕННИХ ЗАИМСТВОВАНИЙ АДАШЕВСКОГО СЕЛЬСКОГО ПОСЕЛЕНИЯ КАДОШКИНСКОГО МУНИЦИПАЛЬНОГО РАЙОНА РЕСПУБЛИКИ МОРДОВИЯ НА 2025 ГОД И НА ПЛАНОВЫЙ ПЕРИОД 2026 И 2027 ГОДОВ</t>
  </si>
  <si>
    <t>Расходы на обеспечение выполнения функций органов местного самоуправления</t>
  </si>
  <si>
    <t>9Д184</t>
  </si>
  <si>
    <t>Иные межбюджетные трансферты на осуществление полномочий по организации в границах поселения электро-, газо- и водоснабжения населения, водоотведения в пределах полномочий, установленных законодательством Российской Федерации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</si>
  <si>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</si>
  <si>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</si>
  <si>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</si>
  <si>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«Противодействие экстремизму и профилактика терроризма на территории Адашевского сельского поселения на 2024-2028 годы»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</si>
  <si>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</si>
  <si>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</si>
  <si>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</si>
  <si>
    <t>Муниципальная программа «Оформление в собственность автомобильных дорог местного значения общего пользования   Адашевского сельского поселения»</t>
  </si>
  <si>
    <t>+44,64811</t>
  </si>
  <si>
    <t>Исполнение судебных актов</t>
  </si>
  <si>
    <t>830</t>
  </si>
  <si>
    <t>+100,4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</si>
</sst>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20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9"/>
      <color rgb="FFFF0000"/>
      <name val="Arial"/>
      <family val="2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7" fillId="0" borderId="0"/>
  </cellStyleXfs>
  <cellXfs count="272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3" borderId="1" xfId="1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7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20" xfId="0" applyFont="1" applyBorder="1" applyAlignment="1">
      <alignment horizontal="justify" vertical="top" wrapText="1"/>
    </xf>
    <xf numFmtId="0" fontId="3" fillId="0" borderId="0" xfId="4" applyFont="1" applyBorder="1"/>
    <xf numFmtId="0" fontId="3" fillId="0" borderId="11" xfId="4" applyFont="1" applyBorder="1" applyAlignment="1">
      <alignment horizontal="left" vertical="top" wrapText="1"/>
    </xf>
    <xf numFmtId="49" fontId="3" fillId="0" borderId="4" xfId="4" applyNumberFormat="1" applyFont="1" applyFill="1" applyBorder="1" applyAlignment="1">
      <alignment horizontal="left" vertical="top" wrapText="1"/>
    </xf>
    <xf numFmtId="0" fontId="14" fillId="0" borderId="0" xfId="0" applyFont="1"/>
    <xf numFmtId="0" fontId="2" fillId="0" borderId="0" xfId="0" applyFont="1"/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0" borderId="7" xfId="0" applyNumberFormat="1" applyFont="1" applyFill="1" applyBorder="1"/>
    <xf numFmtId="0" fontId="3" fillId="0" borderId="0" xfId="0" applyFont="1" applyBorder="1" applyAlignment="1">
      <alignment vertical="top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/>
    <xf numFmtId="0" fontId="4" fillId="2" borderId="0" xfId="0" applyFont="1" applyFill="1" applyAlignment="1">
      <alignment vertical="center" wrapText="1"/>
    </xf>
    <xf numFmtId="0" fontId="2" fillId="2" borderId="0" xfId="0" applyFont="1" applyFill="1"/>
    <xf numFmtId="0" fontId="4" fillId="0" borderId="0" xfId="0" applyFont="1" applyBorder="1" applyAlignment="1">
      <alignment vertical="center" wrapText="1"/>
    </xf>
    <xf numFmtId="0" fontId="4" fillId="0" borderId="0" xfId="0" applyFont="1"/>
    <xf numFmtId="165" fontId="3" fillId="0" borderId="0" xfId="0" applyNumberFormat="1" applyFont="1"/>
    <xf numFmtId="164" fontId="3" fillId="3" borderId="1" xfId="1" applyNumberFormat="1" applyFont="1" applyFill="1" applyBorder="1" applyAlignment="1">
      <alignment horizontal="right"/>
    </xf>
    <xf numFmtId="0" fontId="3" fillId="3" borderId="1" xfId="0" applyFont="1" applyFill="1" applyBorder="1"/>
    <xf numFmtId="164" fontId="3" fillId="3" borderId="1" xfId="0" applyNumberFormat="1" applyFont="1" applyFill="1" applyBorder="1"/>
    <xf numFmtId="0" fontId="2" fillId="0" borderId="1" xfId="0" applyFont="1" applyBorder="1"/>
    <xf numFmtId="0" fontId="14" fillId="0" borderId="0" xfId="0" applyFont="1" applyFill="1" applyBorder="1"/>
    <xf numFmtId="0" fontId="14" fillId="0" borderId="0" xfId="0" applyFont="1" applyFill="1"/>
    <xf numFmtId="0" fontId="2" fillId="0" borderId="0" xfId="0" applyFont="1" applyFill="1" applyBorder="1"/>
    <xf numFmtId="0" fontId="2" fillId="0" borderId="0" xfId="0" applyFont="1" applyAlignment="1">
      <alignment vertical="top"/>
    </xf>
    <xf numFmtId="0" fontId="3" fillId="0" borderId="2" xfId="4" applyFont="1" applyBorder="1" applyAlignment="1">
      <alignment horizontal="center" vertical="justify"/>
    </xf>
    <xf numFmtId="165" fontId="4" fillId="0" borderId="1" xfId="4" applyNumberFormat="1" applyFont="1" applyBorder="1" applyAlignment="1">
      <alignment horizontal="center"/>
    </xf>
    <xf numFmtId="49" fontId="3" fillId="0" borderId="3" xfId="4" applyNumberFormat="1" applyFont="1" applyBorder="1" applyAlignment="1">
      <alignment horizontal="center" vertical="center"/>
    </xf>
    <xf numFmtId="49" fontId="4" fillId="0" borderId="3" xfId="4" applyNumberFormat="1" applyFont="1" applyBorder="1" applyAlignment="1">
      <alignment horizontal="center" vertical="center"/>
    </xf>
    <xf numFmtId="0" fontId="4" fillId="0" borderId="6" xfId="4" applyFont="1" applyBorder="1" applyAlignment="1">
      <alignment horizontal="left" vertical="top" wrapText="1"/>
    </xf>
    <xf numFmtId="165" fontId="4" fillId="0" borderId="7" xfId="4" applyNumberFormat="1" applyFont="1" applyBorder="1" applyAlignment="1">
      <alignment horizontal="center"/>
    </xf>
    <xf numFmtId="0" fontId="4" fillId="0" borderId="0" xfId="4" applyFont="1" applyBorder="1"/>
    <xf numFmtId="0" fontId="3" fillId="0" borderId="18" xfId="4" applyFont="1" applyBorder="1" applyAlignment="1">
      <alignment horizontal="left" vertical="top" wrapText="1"/>
    </xf>
    <xf numFmtId="165" fontId="3" fillId="0" borderId="7" xfId="4" applyNumberFormat="1" applyFont="1" applyBorder="1" applyAlignment="1">
      <alignment horizontal="center"/>
    </xf>
    <xf numFmtId="165" fontId="3" fillId="0" borderId="1" xfId="4" applyNumberFormat="1" applyFont="1" applyBorder="1" applyAlignment="1">
      <alignment horizontal="center"/>
    </xf>
    <xf numFmtId="0" fontId="4" fillId="0" borderId="18" xfId="4" applyFont="1" applyBorder="1" applyAlignment="1">
      <alignment horizontal="left" vertical="top" wrapText="1"/>
    </xf>
    <xf numFmtId="49" fontId="3" fillId="0" borderId="4" xfId="4" applyNumberFormat="1" applyFont="1" applyBorder="1" applyAlignment="1">
      <alignment horizontal="center" vertical="center"/>
    </xf>
    <xf numFmtId="0" fontId="3" fillId="0" borderId="12" xfId="4" applyFont="1" applyBorder="1" applyAlignment="1">
      <alignment horizontal="left" vertical="top" wrapText="1"/>
    </xf>
    <xf numFmtId="49" fontId="3" fillId="0" borderId="1" xfId="4" applyNumberFormat="1" applyFont="1" applyBorder="1" applyAlignment="1">
      <alignment horizontal="center" vertical="center"/>
    </xf>
    <xf numFmtId="0" fontId="3" fillId="0" borderId="7" xfId="4" applyFont="1" applyBorder="1" applyAlignment="1">
      <alignment horizontal="left" vertical="top" wrapText="1"/>
    </xf>
    <xf numFmtId="165" fontId="3" fillId="0" borderId="0" xfId="4" applyNumberFormat="1" applyFont="1" applyBorder="1"/>
    <xf numFmtId="49" fontId="3" fillId="0" borderId="18" xfId="4" applyNumberFormat="1" applyFont="1" applyFill="1" applyBorder="1" applyAlignment="1">
      <alignment horizontal="left" vertical="top" wrapText="1"/>
    </xf>
    <xf numFmtId="49" fontId="3" fillId="0" borderId="3" xfId="4" applyNumberFormat="1" applyFont="1" applyFill="1" applyBorder="1" applyAlignment="1">
      <alignment horizontal="left" vertical="top" wrapText="1"/>
    </xf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49" fontId="4" fillId="0" borderId="17" xfId="4" applyNumberFormat="1" applyFont="1" applyBorder="1" applyAlignment="1">
      <alignment horizontal="left" vertical="top" wrapText="1"/>
    </xf>
    <xf numFmtId="165" fontId="3" fillId="0" borderId="18" xfId="4" applyNumberFormat="1" applyFont="1" applyBorder="1" applyAlignment="1">
      <alignment horizontal="center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0" fontId="4" fillId="0" borderId="3" xfId="3" applyFont="1" applyBorder="1" applyAlignment="1">
      <alignment horizontal="center" vertical="top"/>
    </xf>
    <xf numFmtId="0" fontId="4" fillId="0" borderId="18" xfId="3" applyFont="1" applyBorder="1" applyAlignment="1">
      <alignment wrapText="1"/>
    </xf>
    <xf numFmtId="0" fontId="3" fillId="0" borderId="3" xfId="3" applyFont="1" applyBorder="1" applyAlignment="1">
      <alignment horizontal="center" vertical="top"/>
    </xf>
    <xf numFmtId="0" fontId="3" fillId="0" borderId="18" xfId="3" applyFont="1" applyBorder="1" applyAlignment="1">
      <alignment vertical="top" wrapText="1"/>
    </xf>
    <xf numFmtId="164" fontId="3" fillId="4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0" fontId="3" fillId="0" borderId="18" xfId="3" applyFont="1" applyBorder="1" applyAlignment="1">
      <alignment wrapText="1"/>
    </xf>
    <xf numFmtId="0" fontId="4" fillId="0" borderId="18" xfId="3" applyFont="1" applyBorder="1" applyAlignment="1">
      <alignment vertical="top" wrapText="1"/>
    </xf>
    <xf numFmtId="165" fontId="3" fillId="0" borderId="1" xfId="3" applyNumberFormat="1" applyFont="1" applyBorder="1"/>
    <xf numFmtId="0" fontId="3" fillId="0" borderId="18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4" fillId="0" borderId="3" xfId="3" applyFont="1" applyBorder="1" applyAlignment="1">
      <alignment horizontal="center" vertical="top" wrapText="1"/>
    </xf>
    <xf numFmtId="0" fontId="3" fillId="0" borderId="10" xfId="3" applyFont="1" applyBorder="1" applyAlignment="1">
      <alignment horizontal="center" vertical="top"/>
    </xf>
    <xf numFmtId="0" fontId="3" fillId="0" borderId="6" xfId="3" applyFont="1" applyBorder="1" applyAlignment="1">
      <alignment horizontal="center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164" fontId="2" fillId="0" borderId="0" xfId="0" applyNumberFormat="1" applyFont="1" applyBorder="1"/>
    <xf numFmtId="49" fontId="3" fillId="3" borderId="8" xfId="1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>
      <alignment horizontal="center"/>
    </xf>
    <xf numFmtId="49" fontId="3" fillId="3" borderId="7" xfId="1" applyNumberFormat="1" applyFont="1" applyFill="1" applyBorder="1" applyAlignment="1">
      <alignment horizontal="center"/>
    </xf>
    <xf numFmtId="49" fontId="3" fillId="3" borderId="11" xfId="1" applyNumberFormat="1" applyFont="1" applyFill="1" applyBorder="1" applyAlignment="1">
      <alignment horizontal="center"/>
    </xf>
    <xf numFmtId="49" fontId="3" fillId="3" borderId="1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vertical="top"/>
    </xf>
    <xf numFmtId="0" fontId="4" fillId="3" borderId="1" xfId="1" applyFont="1" applyFill="1" applyBorder="1" applyAlignment="1">
      <alignment horizontal="center"/>
    </xf>
    <xf numFmtId="0" fontId="3" fillId="3" borderId="1" xfId="0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top" wrapText="1"/>
    </xf>
    <xf numFmtId="49" fontId="3" fillId="3" borderId="7" xfId="0" applyNumberFormat="1" applyFont="1" applyFill="1" applyBorder="1" applyAlignment="1">
      <alignment horizontal="center"/>
    </xf>
    <xf numFmtId="49" fontId="3" fillId="3" borderId="14" xfId="1" applyNumberFormat="1" applyFont="1" applyFill="1" applyBorder="1" applyAlignment="1">
      <alignment horizontal="center"/>
    </xf>
    <xf numFmtId="49" fontId="3" fillId="3" borderId="5" xfId="1" applyNumberFormat="1" applyFont="1" applyFill="1" applyBorder="1" applyAlignment="1">
      <alignment horizontal="center"/>
    </xf>
    <xf numFmtId="0" fontId="3" fillId="3" borderId="1" xfId="2" applyFont="1" applyFill="1" applyBorder="1" applyAlignment="1">
      <alignment vertical="top" wrapText="1"/>
    </xf>
    <xf numFmtId="49" fontId="4" fillId="3" borderId="1" xfId="1" applyNumberFormat="1" applyFont="1" applyFill="1" applyBorder="1" applyAlignment="1">
      <alignment horizontal="center"/>
    </xf>
    <xf numFmtId="49" fontId="4" fillId="3" borderId="7" xfId="1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vertical="top" wrapText="1"/>
    </xf>
    <xf numFmtId="49" fontId="3" fillId="3" borderId="22" xfId="1" applyNumberFormat="1" applyFont="1" applyFill="1" applyBorder="1" applyAlignment="1">
      <alignment horizontal="center"/>
    </xf>
    <xf numFmtId="49" fontId="3" fillId="3" borderId="10" xfId="1" applyNumberFormat="1" applyFont="1" applyFill="1" applyBorder="1" applyAlignment="1">
      <alignment horizontal="center"/>
    </xf>
    <xf numFmtId="49" fontId="3" fillId="3" borderId="23" xfId="1" applyNumberFormat="1" applyFont="1" applyFill="1" applyBorder="1" applyAlignment="1">
      <alignment horizontal="center"/>
    </xf>
    <xf numFmtId="49" fontId="3" fillId="3" borderId="4" xfId="1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7" xfId="0" applyNumberFormat="1" applyFont="1" applyFill="1" applyBorder="1" applyAlignment="1">
      <alignment horizontal="center" vertical="center"/>
    </xf>
    <xf numFmtId="0" fontId="4" fillId="3" borderId="21" xfId="2" applyFont="1" applyFill="1" applyBorder="1" applyAlignment="1">
      <alignment vertical="top" wrapText="1"/>
    </xf>
    <xf numFmtId="49" fontId="4" fillId="3" borderId="9" xfId="0" applyNumberFormat="1" applyFont="1" applyFill="1" applyBorder="1" applyAlignment="1">
      <alignment horizontal="center"/>
    </xf>
    <xf numFmtId="49" fontId="4" fillId="3" borderId="15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/>
    </xf>
    <xf numFmtId="49" fontId="4" fillId="3" borderId="17" xfId="0" applyNumberFormat="1" applyFont="1" applyFill="1" applyBorder="1" applyAlignment="1">
      <alignment horizont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49" fontId="3" fillId="3" borderId="1" xfId="2" applyNumberFormat="1" applyFont="1" applyFill="1" applyBorder="1" applyAlignment="1" applyProtection="1">
      <alignment horizontal="center"/>
    </xf>
    <xf numFmtId="0" fontId="3" fillId="3" borderId="11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49" fontId="3" fillId="3" borderId="8" xfId="0" applyNumberFormat="1" applyFont="1" applyFill="1" applyBorder="1" applyAlignment="1">
      <alignment horizontal="center"/>
    </xf>
    <xf numFmtId="164" fontId="3" fillId="3" borderId="7" xfId="0" applyNumberFormat="1" applyFont="1" applyFill="1" applyBorder="1"/>
    <xf numFmtId="0" fontId="3" fillId="3" borderId="0" xfId="0" applyFont="1" applyFill="1" applyBorder="1" applyAlignment="1">
      <alignment vertical="top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right"/>
    </xf>
    <xf numFmtId="0" fontId="3" fillId="3" borderId="0" xfId="0" applyFont="1" applyFill="1"/>
    <xf numFmtId="165" fontId="3" fillId="3" borderId="0" xfId="0" applyNumberFormat="1" applyFont="1" applyFill="1"/>
    <xf numFmtId="49" fontId="3" fillId="3" borderId="1" xfId="1" applyNumberFormat="1" applyFont="1" applyFill="1" applyBorder="1" applyAlignment="1">
      <alignment horizontal="center" vertical="top" wrapText="1"/>
    </xf>
    <xf numFmtId="49" fontId="3" fillId="3" borderId="1" xfId="1" applyNumberFormat="1" applyFont="1" applyFill="1" applyBorder="1" applyAlignment="1">
      <alignment horizontal="center" wrapText="1"/>
    </xf>
    <xf numFmtId="0" fontId="4" fillId="3" borderId="1" xfId="1" applyFont="1" applyFill="1" applyBorder="1" applyAlignment="1">
      <alignment vertical="top" wrapText="1"/>
    </xf>
    <xf numFmtId="0" fontId="4" fillId="3" borderId="1" xfId="1" applyFont="1" applyFill="1" applyBorder="1" applyAlignment="1">
      <alignment horizontal="center" wrapText="1"/>
    </xf>
    <xf numFmtId="2" fontId="4" fillId="3" borderId="1" xfId="1" applyNumberFormat="1" applyFont="1" applyFill="1" applyBorder="1" applyAlignment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3" fillId="3" borderId="1" xfId="1" applyFont="1" applyFill="1" applyBorder="1" applyAlignment="1">
      <alignment horizontal="center"/>
    </xf>
    <xf numFmtId="0" fontId="3" fillId="3" borderId="1" xfId="1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164" fontId="4" fillId="3" borderId="1" xfId="0" applyNumberFormat="1" applyFont="1" applyFill="1" applyBorder="1" applyAlignment="1"/>
    <xf numFmtId="164" fontId="3" fillId="3" borderId="1" xfId="0" applyNumberFormat="1" applyFont="1" applyFill="1" applyBorder="1" applyAlignment="1"/>
    <xf numFmtId="0" fontId="4" fillId="3" borderId="1" xfId="1" applyFont="1" applyFill="1" applyBorder="1" applyAlignment="1">
      <alignment horizontal="left" vertical="top" wrapText="1"/>
    </xf>
    <xf numFmtId="49" fontId="3" fillId="3" borderId="8" xfId="1" applyNumberFormat="1" applyFont="1" applyFill="1" applyBorder="1" applyAlignment="1">
      <alignment horizontal="center" wrapText="1"/>
    </xf>
    <xf numFmtId="0" fontId="10" fillId="3" borderId="0" xfId="0" applyFont="1" applyFill="1" applyAlignment="1">
      <alignment vertical="top" wrapText="1"/>
    </xf>
    <xf numFmtId="49" fontId="4" fillId="3" borderId="1" xfId="0" applyNumberFormat="1" applyFont="1" applyFill="1" applyBorder="1" applyAlignment="1">
      <alignment horizontal="center" wrapText="1"/>
    </xf>
    <xf numFmtId="49" fontId="4" fillId="3" borderId="7" xfId="0" applyNumberFormat="1" applyFont="1" applyFill="1" applyBorder="1" applyAlignment="1">
      <alignment horizontal="center"/>
    </xf>
    <xf numFmtId="0" fontId="10" fillId="5" borderId="1" xfId="0" applyFont="1" applyFill="1" applyBorder="1" applyAlignment="1">
      <alignment vertical="top" wrapText="1"/>
    </xf>
    <xf numFmtId="0" fontId="10" fillId="5" borderId="9" xfId="0" applyFont="1" applyFill="1" applyBorder="1" applyAlignment="1">
      <alignment vertical="top" wrapText="1"/>
    </xf>
    <xf numFmtId="49" fontId="4" fillId="3" borderId="8" xfId="0" applyNumberFormat="1" applyFont="1" applyFill="1" applyBorder="1" applyAlignment="1">
      <alignment horizontal="center"/>
    </xf>
    <xf numFmtId="49" fontId="4" fillId="3" borderId="1" xfId="1" applyNumberFormat="1" applyFont="1" applyFill="1" applyBorder="1" applyAlignment="1">
      <alignment horizontal="center" wrapText="1"/>
    </xf>
    <xf numFmtId="49" fontId="4" fillId="3" borderId="8" xfId="1" applyNumberFormat="1" applyFont="1" applyFill="1" applyBorder="1" applyAlignment="1">
      <alignment horizontal="center"/>
    </xf>
    <xf numFmtId="0" fontId="3" fillId="3" borderId="4" xfId="1" applyFont="1" applyFill="1" applyBorder="1" applyAlignment="1">
      <alignment horizontal="left" vertical="top" wrapText="1"/>
    </xf>
    <xf numFmtId="49" fontId="3" fillId="3" borderId="6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right"/>
    </xf>
    <xf numFmtId="49" fontId="11" fillId="3" borderId="1" xfId="1" applyNumberFormat="1" applyFont="1" applyFill="1" applyBorder="1" applyAlignment="1">
      <alignment horizontal="center"/>
    </xf>
    <xf numFmtId="0" fontId="4" fillId="3" borderId="7" xfId="1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/>
    </xf>
    <xf numFmtId="49" fontId="9" fillId="3" borderId="1" xfId="0" applyNumberFormat="1" applyFont="1" applyFill="1" applyBorder="1" applyAlignment="1">
      <alignment horizontal="center"/>
    </xf>
    <xf numFmtId="164" fontId="3" fillId="3" borderId="1" xfId="0" applyNumberFormat="1" applyFont="1" applyFill="1" applyBorder="1" applyAlignment="1">
      <alignment horizontal="right"/>
    </xf>
    <xf numFmtId="165" fontId="3" fillId="3" borderId="1" xfId="0" applyNumberFormat="1" applyFont="1" applyFill="1" applyBorder="1"/>
    <xf numFmtId="0" fontId="2" fillId="3" borderId="0" xfId="0" applyFont="1" applyFill="1" applyBorder="1"/>
    <xf numFmtId="0" fontId="2" fillId="3" borderId="0" xfId="0" applyFont="1" applyFill="1"/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top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right" vertical="center" wrapText="1"/>
    </xf>
    <xf numFmtId="0" fontId="2" fillId="3" borderId="1" xfId="0" applyFont="1" applyFill="1" applyBorder="1"/>
    <xf numFmtId="0" fontId="3" fillId="3" borderId="0" xfId="0" applyFont="1" applyFill="1" applyAlignment="1">
      <alignment vertical="top" wrapText="1"/>
    </xf>
    <xf numFmtId="0" fontId="3" fillId="3" borderId="0" xfId="0" applyFont="1" applyFill="1" applyAlignment="1">
      <alignment horizontal="center" wrapText="1"/>
    </xf>
    <xf numFmtId="0" fontId="8" fillId="3" borderId="0" xfId="0" applyFont="1" applyFill="1" applyAlignment="1">
      <alignment horizontal="center" wrapText="1"/>
    </xf>
    <xf numFmtId="49" fontId="3" fillId="3" borderId="11" xfId="2" applyNumberFormat="1" applyFont="1" applyFill="1" applyBorder="1" applyAlignment="1" applyProtection="1">
      <alignment horizontal="center"/>
    </xf>
    <xf numFmtId="164" fontId="4" fillId="3" borderId="9" xfId="0" applyNumberFormat="1" applyFont="1" applyFill="1" applyBorder="1" applyAlignment="1">
      <alignment horizontal="left"/>
    </xf>
    <xf numFmtId="0" fontId="3" fillId="3" borderId="0" xfId="4" applyFont="1" applyFill="1" applyBorder="1"/>
    <xf numFmtId="0" fontId="3" fillId="3" borderId="0" xfId="0" applyFont="1" applyFill="1" applyAlignment="1">
      <alignment horizontal="right"/>
    </xf>
    <xf numFmtId="0" fontId="13" fillId="3" borderId="0" xfId="4" applyFont="1" applyFill="1" applyBorder="1" applyAlignment="1">
      <alignment horizontal="left"/>
    </xf>
    <xf numFmtId="0" fontId="3" fillId="3" borderId="0" xfId="4" applyFont="1" applyFill="1" applyBorder="1" applyAlignment="1"/>
    <xf numFmtId="0" fontId="3" fillId="3" borderId="3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5" fillId="3" borderId="0" xfId="4" applyFont="1" applyFill="1" applyBorder="1" applyAlignment="1">
      <alignment horizontal="left" vertical="top" wrapText="1"/>
    </xf>
    <xf numFmtId="0" fontId="3" fillId="3" borderId="0" xfId="4" applyFont="1" applyFill="1" applyBorder="1" applyAlignment="1">
      <alignment horizontal="left" vertical="top" wrapText="1"/>
    </xf>
    <xf numFmtId="0" fontId="3" fillId="3" borderId="19" xfId="4" applyFont="1" applyFill="1" applyBorder="1" applyAlignment="1"/>
    <xf numFmtId="0" fontId="3" fillId="3" borderId="0" xfId="4" applyFont="1" applyFill="1" applyBorder="1" applyAlignment="1">
      <alignment horizontal="right"/>
    </xf>
    <xf numFmtId="49" fontId="3" fillId="3" borderId="1" xfId="4" applyNumberFormat="1" applyFont="1" applyFill="1" applyBorder="1" applyAlignment="1">
      <alignment horizontal="center" vertical="center"/>
    </xf>
    <xf numFmtId="49" fontId="3" fillId="3" borderId="1" xfId="4" applyNumberFormat="1" applyFont="1" applyFill="1" applyBorder="1" applyAlignment="1">
      <alignment horizontal="center" vertical="center" wrapText="1"/>
    </xf>
    <xf numFmtId="1" fontId="3" fillId="3" borderId="1" xfId="4" applyNumberFormat="1" applyFont="1" applyFill="1" applyBorder="1" applyAlignment="1">
      <alignment horizontal="center" vertical="center"/>
    </xf>
    <xf numFmtId="0" fontId="3" fillId="3" borderId="0" xfId="3" applyFont="1" applyFill="1" applyBorder="1"/>
    <xf numFmtId="0" fontId="5" fillId="3" borderId="0" xfId="3" applyFont="1" applyFill="1" applyBorder="1" applyAlignment="1">
      <alignment horizontal="center"/>
    </xf>
    <xf numFmtId="0" fontId="4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center"/>
    </xf>
    <xf numFmtId="0" fontId="3" fillId="3" borderId="0" xfId="3" applyFont="1" applyFill="1" applyBorder="1" applyAlignment="1">
      <alignment horizontal="right"/>
    </xf>
    <xf numFmtId="165" fontId="3" fillId="0" borderId="1" xfId="4" applyNumberFormat="1" applyFont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10" fillId="0" borderId="0" xfId="0" applyFont="1" applyAlignment="1">
      <alignment wrapText="1"/>
    </xf>
    <xf numFmtId="0" fontId="3" fillId="3" borderId="1" xfId="0" applyFont="1" applyFill="1" applyBorder="1" applyAlignment="1">
      <alignment horizontal="center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3" fillId="0" borderId="25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5" fontId="3" fillId="0" borderId="1" xfId="5" applyNumberFormat="1" applyFont="1" applyFill="1" applyBorder="1" applyAlignment="1">
      <alignment horizontal="right" vertical="top" wrapText="1"/>
    </xf>
    <xf numFmtId="0" fontId="3" fillId="3" borderId="0" xfId="0" applyFont="1" applyFill="1" applyBorder="1" applyAlignment="1"/>
    <xf numFmtId="0" fontId="4" fillId="3" borderId="0" xfId="0" applyFont="1" applyFill="1" applyBorder="1" applyAlignment="1">
      <alignment horizontal="center" vertical="top" wrapText="1"/>
    </xf>
    <xf numFmtId="0" fontId="15" fillId="0" borderId="0" xfId="0" applyNumberFormat="1" applyFont="1" applyFill="1" applyAlignment="1">
      <alignment vertical="top" wrapText="1"/>
    </xf>
    <xf numFmtId="0" fontId="3" fillId="3" borderId="0" xfId="0" applyFont="1" applyFill="1" applyBorder="1" applyAlignment="1">
      <alignment horizontal="center" vertical="top" wrapText="1"/>
    </xf>
    <xf numFmtId="0" fontId="4" fillId="0" borderId="1" xfId="6" applyFont="1" applyBorder="1" applyAlignment="1">
      <alignment horizontal="center" vertical="center" wrapText="1"/>
    </xf>
    <xf numFmtId="0" fontId="4" fillId="3" borderId="1" xfId="3" applyFont="1" applyFill="1" applyBorder="1" applyAlignment="1">
      <alignment horizontal="center"/>
    </xf>
    <xf numFmtId="0" fontId="4" fillId="0" borderId="24" xfId="4" applyFont="1" applyBorder="1" applyAlignment="1">
      <alignment horizontal="center" vertical="justify"/>
    </xf>
    <xf numFmtId="49" fontId="4" fillId="0" borderId="18" xfId="4" applyNumberFormat="1" applyFont="1" applyBorder="1" applyAlignment="1">
      <alignment horizontal="center" vertical="center"/>
    </xf>
    <xf numFmtId="166" fontId="3" fillId="0" borderId="7" xfId="0" applyNumberFormat="1" applyFont="1" applyFill="1" applyBorder="1" applyAlignment="1">
      <alignment horizontal="right" vertical="top" wrapText="1"/>
    </xf>
    <xf numFmtId="165" fontId="8" fillId="0" borderId="7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wrapText="1"/>
    </xf>
    <xf numFmtId="49" fontId="3" fillId="3" borderId="17" xfId="0" applyNumberFormat="1" applyFont="1" applyFill="1" applyBorder="1" applyAlignment="1">
      <alignment horizontal="center"/>
    </xf>
    <xf numFmtId="49" fontId="3" fillId="3" borderId="9" xfId="0" applyNumberFormat="1" applyFont="1" applyFill="1" applyBorder="1" applyAlignment="1">
      <alignment horizontal="center"/>
    </xf>
    <xf numFmtId="49" fontId="3" fillId="3" borderId="15" xfId="0" applyNumberFormat="1" applyFont="1" applyFill="1" applyBorder="1" applyAlignment="1">
      <alignment horizontal="center"/>
    </xf>
    <xf numFmtId="0" fontId="4" fillId="3" borderId="5" xfId="2" applyFont="1" applyFill="1" applyBorder="1" applyAlignment="1">
      <alignment vertical="top" wrapText="1"/>
    </xf>
    <xf numFmtId="49" fontId="4" fillId="3" borderId="11" xfId="1" applyNumberFormat="1" applyFont="1" applyFill="1" applyBorder="1" applyAlignment="1">
      <alignment horizontal="center"/>
    </xf>
    <xf numFmtId="49" fontId="4" fillId="3" borderId="23" xfId="1" applyNumberFormat="1" applyFont="1" applyFill="1" applyBorder="1" applyAlignment="1">
      <alignment horizontal="center"/>
    </xf>
    <xf numFmtId="49" fontId="4" fillId="3" borderId="4" xfId="1" applyNumberFormat="1" applyFont="1" applyFill="1" applyBorder="1" applyAlignment="1">
      <alignment horizontal="center"/>
    </xf>
    <xf numFmtId="0" fontId="14" fillId="0" borderId="0" xfId="0" applyFont="1" applyBorder="1"/>
    <xf numFmtId="49" fontId="4" fillId="3" borderId="11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wrapText="1"/>
    </xf>
    <xf numFmtId="49" fontId="4" fillId="3" borderId="1" xfId="2" applyNumberFormat="1" applyFont="1" applyFill="1" applyBorder="1" applyAlignment="1" applyProtection="1">
      <alignment horizontal="center"/>
    </xf>
    <xf numFmtId="0" fontId="4" fillId="3" borderId="1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49" fontId="4" fillId="3" borderId="11" xfId="2" applyNumberFormat="1" applyFont="1" applyFill="1" applyBorder="1" applyAlignment="1" applyProtection="1">
      <alignment horizontal="center"/>
    </xf>
    <xf numFmtId="164" fontId="4" fillId="3" borderId="7" xfId="0" applyNumberFormat="1" applyFont="1" applyFill="1" applyBorder="1"/>
    <xf numFmtId="0" fontId="4" fillId="3" borderId="1" xfId="2" applyFont="1" applyFill="1" applyBorder="1" applyAlignment="1">
      <alignment vertical="top" wrapText="1"/>
    </xf>
    <xf numFmtId="164" fontId="3" fillId="3" borderId="9" xfId="0" applyNumberFormat="1" applyFont="1" applyFill="1" applyBorder="1" applyAlignment="1">
      <alignment horizontal="right"/>
    </xf>
    <xf numFmtId="164" fontId="4" fillId="3" borderId="9" xfId="0" applyNumberFormat="1" applyFont="1" applyFill="1" applyBorder="1" applyAlignment="1">
      <alignment horizontal="right"/>
    </xf>
    <xf numFmtId="49" fontId="14" fillId="0" borderId="0" xfId="0" applyNumberFormat="1" applyFont="1"/>
    <xf numFmtId="49" fontId="4" fillId="0" borderId="0" xfId="0" applyNumberFormat="1" applyFont="1" applyBorder="1"/>
    <xf numFmtId="49" fontId="2" fillId="0" borderId="0" xfId="0" applyNumberFormat="1" applyFont="1"/>
    <xf numFmtId="49" fontId="3" fillId="0" borderId="0" xfId="0" applyNumberFormat="1" applyFont="1" applyBorder="1"/>
    <xf numFmtId="49" fontId="3" fillId="0" borderId="0" xfId="0" applyNumberFormat="1" applyFont="1"/>
    <xf numFmtId="49" fontId="4" fillId="0" borderId="0" xfId="0" applyNumberFormat="1" applyFont="1"/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6" fillId="0" borderId="26" xfId="0" applyNumberFormat="1" applyFont="1" applyFill="1" applyBorder="1" applyAlignment="1">
      <alignment horizontal="center" vertical="center" wrapText="1"/>
    </xf>
    <xf numFmtId="0" fontId="19" fillId="3" borderId="0" xfId="0" applyFont="1" applyFill="1"/>
    <xf numFmtId="0" fontId="3" fillId="3" borderId="5" xfId="2" applyFont="1" applyFill="1" applyBorder="1" applyAlignment="1">
      <alignment vertical="top" wrapText="1"/>
    </xf>
    <xf numFmtId="0" fontId="3" fillId="0" borderId="0" xfId="0" applyFont="1" applyAlignment="1">
      <alignment horizontal="left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top" wrapText="1"/>
    </xf>
    <xf numFmtId="0" fontId="3" fillId="3" borderId="16" xfId="0" applyFont="1" applyFill="1" applyBorder="1" applyAlignment="1">
      <alignment horizontal="right"/>
    </xf>
    <xf numFmtId="0" fontId="16" fillId="0" borderId="26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top" wrapText="1"/>
    </xf>
    <xf numFmtId="0" fontId="4" fillId="3" borderId="0" xfId="2" applyNumberFormat="1" applyFont="1" applyFill="1" applyBorder="1" applyAlignment="1" applyProtection="1">
      <alignment horizontal="center" vertical="top" wrapText="1"/>
    </xf>
    <xf numFmtId="0" fontId="12" fillId="0" borderId="0" xfId="0" applyFont="1" applyBorder="1" applyAlignment="1">
      <alignment horizontal="left"/>
    </xf>
    <xf numFmtId="0" fontId="4" fillId="3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8" fillId="0" borderId="1" xfId="6" applyFont="1" applyFill="1" applyBorder="1" applyAlignment="1">
      <alignment horizontal="center" vertical="center" wrapText="1"/>
    </xf>
    <xf numFmtId="0" fontId="4" fillId="3" borderId="0" xfId="3" applyFont="1" applyFill="1" applyBorder="1" applyAlignment="1">
      <alignment horizontal="center" vertical="center" wrapText="1"/>
    </xf>
    <xf numFmtId="0" fontId="4" fillId="3" borderId="5" xfId="3" applyFont="1" applyFill="1" applyBorder="1" applyAlignment="1">
      <alignment horizontal="center" vertical="center"/>
    </xf>
    <xf numFmtId="0" fontId="4" fillId="3" borderId="9" xfId="3" applyFont="1" applyFill="1" applyBorder="1" applyAlignment="1">
      <alignment horizontal="center" vertical="center"/>
    </xf>
    <xf numFmtId="0" fontId="4" fillId="3" borderId="7" xfId="3" applyFont="1" applyFill="1" applyBorder="1" applyAlignment="1">
      <alignment horizontal="center"/>
    </xf>
    <xf numFmtId="0" fontId="4" fillId="3" borderId="8" xfId="3" applyFont="1" applyFill="1" applyBorder="1" applyAlignment="1">
      <alignment horizontal="center"/>
    </xf>
    <xf numFmtId="0" fontId="4" fillId="3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66"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ill>
        <patternFill patternType="solid">
          <fgColor indexed="26"/>
          <bgColor indexed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1"/>
  <sheetViews>
    <sheetView view="pageBreakPreview" topLeftCell="A16" zoomScaleNormal="75" zoomScaleSheetLayoutView="100" workbookViewId="0">
      <selection activeCell="C17" sqref="C17:E18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6" customWidth="1"/>
    <col min="5" max="5" width="14.85546875" style="16" customWidth="1"/>
    <col min="6" max="6" width="9.85546875" style="240" customWidth="1"/>
    <col min="7" max="8" width="8.5703125" style="242"/>
    <col min="9" max="16384" width="8.5703125" style="16"/>
  </cols>
  <sheetData>
    <row r="1" spans="1:5" ht="114" customHeight="1">
      <c r="A1" s="130"/>
      <c r="B1" s="130"/>
      <c r="C1" s="251" t="s">
        <v>208</v>
      </c>
      <c r="D1" s="251"/>
      <c r="E1" s="251"/>
    </row>
    <row r="2" spans="1:5" ht="37.5" customHeight="1">
      <c r="A2" s="257" t="s">
        <v>155</v>
      </c>
      <c r="B2" s="257"/>
      <c r="C2" s="257"/>
      <c r="D2" s="257"/>
      <c r="E2" s="257"/>
    </row>
    <row r="3" spans="1:5">
      <c r="A3" s="130"/>
      <c r="B3" s="130"/>
      <c r="C3" s="258" t="s">
        <v>0</v>
      </c>
      <c r="D3" s="258"/>
      <c r="E3" s="258"/>
    </row>
    <row r="4" spans="1:5" ht="21" customHeight="1">
      <c r="A4" s="253" t="s">
        <v>1</v>
      </c>
      <c r="B4" s="255" t="s">
        <v>2</v>
      </c>
      <c r="C4" s="252" t="s">
        <v>3</v>
      </c>
      <c r="D4" s="252"/>
      <c r="E4" s="252"/>
    </row>
    <row r="5" spans="1:5">
      <c r="A5" s="254"/>
      <c r="B5" s="256"/>
      <c r="C5" s="246" t="s">
        <v>188</v>
      </c>
      <c r="D5" s="246" t="s">
        <v>206</v>
      </c>
      <c r="E5" s="246" t="s">
        <v>209</v>
      </c>
    </row>
    <row r="6" spans="1:5">
      <c r="A6" s="179">
        <v>1</v>
      </c>
      <c r="B6" s="179">
        <v>2</v>
      </c>
      <c r="C6" s="180">
        <v>3</v>
      </c>
      <c r="D6" s="180">
        <v>4</v>
      </c>
      <c r="E6" s="180">
        <v>5</v>
      </c>
    </row>
    <row r="7" spans="1:5">
      <c r="A7" s="17"/>
      <c r="B7" s="18" t="s">
        <v>184</v>
      </c>
      <c r="C7" s="19">
        <f>SUM(C8+C21)</f>
        <v>2612.6</v>
      </c>
      <c r="D7" s="19">
        <f>SUM(D8+D21)</f>
        <v>1779.1999999999998</v>
      </c>
      <c r="E7" s="19">
        <f>SUM(E8+E21)</f>
        <v>1944.1</v>
      </c>
    </row>
    <row r="8" spans="1:5">
      <c r="A8" s="20" t="s">
        <v>67</v>
      </c>
      <c r="B8" s="18" t="s">
        <v>72</v>
      </c>
      <c r="C8" s="21">
        <f>C9+C12+C14+C16+C19</f>
        <v>572.40000000000009</v>
      </c>
      <c r="D8" s="21">
        <f t="shared" ref="D8:E8" si="0">D9+D12+D14+D16+D19</f>
        <v>596.4</v>
      </c>
      <c r="E8" s="21">
        <f t="shared" si="0"/>
        <v>629.6</v>
      </c>
    </row>
    <row r="9" spans="1:5">
      <c r="A9" s="20" t="s">
        <v>68</v>
      </c>
      <c r="B9" s="18" t="s">
        <v>4</v>
      </c>
      <c r="C9" s="21">
        <f t="shared" ref="C9:E10" si="1">SUM(C10)</f>
        <v>49.5</v>
      </c>
      <c r="D9" s="21">
        <f t="shared" si="1"/>
        <v>52.8</v>
      </c>
      <c r="E9" s="21">
        <f t="shared" si="1"/>
        <v>63.6</v>
      </c>
    </row>
    <row r="10" spans="1:5">
      <c r="A10" s="20" t="s">
        <v>5</v>
      </c>
      <c r="B10" s="18" t="s">
        <v>6</v>
      </c>
      <c r="C10" s="201">
        <f t="shared" si="1"/>
        <v>49.5</v>
      </c>
      <c r="D10" s="201">
        <f t="shared" si="1"/>
        <v>52.8</v>
      </c>
      <c r="E10" s="201">
        <f t="shared" si="1"/>
        <v>63.6</v>
      </c>
    </row>
    <row r="11" spans="1:5" ht="63">
      <c r="A11" s="22" t="s">
        <v>73</v>
      </c>
      <c r="B11" s="7" t="s">
        <v>185</v>
      </c>
      <c r="C11" s="197">
        <v>49.5</v>
      </c>
      <c r="D11" s="202">
        <v>52.8</v>
      </c>
      <c r="E11" s="199">
        <v>63.6</v>
      </c>
    </row>
    <row r="12" spans="1:5" ht="17.25" customHeight="1">
      <c r="A12" s="20" t="s">
        <v>69</v>
      </c>
      <c r="B12" s="18" t="s">
        <v>7</v>
      </c>
      <c r="C12" s="21">
        <f>SUM(C13)</f>
        <v>30.5</v>
      </c>
      <c r="D12" s="21">
        <f>SUM(D13)</f>
        <v>32</v>
      </c>
      <c r="E12" s="21">
        <f>SUM(E13)</f>
        <v>33.6</v>
      </c>
    </row>
    <row r="13" spans="1:5" ht="24" customHeight="1">
      <c r="A13" s="22" t="s">
        <v>74</v>
      </c>
      <c r="B13" s="7" t="s">
        <v>8</v>
      </c>
      <c r="C13" s="197">
        <v>30.5</v>
      </c>
      <c r="D13" s="197">
        <v>32</v>
      </c>
      <c r="E13" s="198">
        <v>33.6</v>
      </c>
    </row>
    <row r="14" spans="1:5">
      <c r="A14" s="20" t="s">
        <v>70</v>
      </c>
      <c r="B14" s="18" t="s">
        <v>75</v>
      </c>
      <c r="C14" s="21">
        <f>SUM(C15)</f>
        <v>117.3</v>
      </c>
      <c r="D14" s="21">
        <f>SUM(D15)</f>
        <v>116.3</v>
      </c>
      <c r="E14" s="21">
        <f>SUM(E15)</f>
        <v>115.8</v>
      </c>
    </row>
    <row r="15" spans="1:5" ht="33" customHeight="1">
      <c r="A15" s="22" t="s">
        <v>76</v>
      </c>
      <c r="B15" s="23" t="s">
        <v>77</v>
      </c>
      <c r="C15" s="197">
        <v>117.3</v>
      </c>
      <c r="D15" s="199">
        <v>116.3</v>
      </c>
      <c r="E15" s="200">
        <v>115.8</v>
      </c>
    </row>
    <row r="16" spans="1:5">
      <c r="A16" s="20" t="s">
        <v>71</v>
      </c>
      <c r="B16" s="3" t="s">
        <v>9</v>
      </c>
      <c r="C16" s="21">
        <f>SUM(C17+C18)</f>
        <v>357.9</v>
      </c>
      <c r="D16" s="21">
        <f>SUM(D17+D18)</f>
        <v>377.4</v>
      </c>
      <c r="E16" s="21">
        <f>SUM(E17+E18)</f>
        <v>398</v>
      </c>
    </row>
    <row r="17" spans="1:8" ht="31.5">
      <c r="A17" s="22" t="s">
        <v>78</v>
      </c>
      <c r="B17" s="23" t="s">
        <v>79</v>
      </c>
      <c r="C17" s="197">
        <v>136</v>
      </c>
      <c r="D17" s="199">
        <v>137</v>
      </c>
      <c r="E17" s="200">
        <v>138</v>
      </c>
    </row>
    <row r="18" spans="1:8" s="2" customFormat="1" ht="31.5">
      <c r="A18" s="22" t="s">
        <v>80</v>
      </c>
      <c r="B18" s="23" t="s">
        <v>81</v>
      </c>
      <c r="C18" s="197">
        <v>221.9</v>
      </c>
      <c r="D18" s="199">
        <v>240.4</v>
      </c>
      <c r="E18" s="200">
        <v>260</v>
      </c>
      <c r="F18" s="241"/>
      <c r="G18" s="243"/>
      <c r="H18" s="243"/>
    </row>
    <row r="19" spans="1:8" s="2" customFormat="1" ht="37.9" customHeight="1">
      <c r="A19" s="20" t="s">
        <v>10</v>
      </c>
      <c r="B19" s="3" t="s">
        <v>11</v>
      </c>
      <c r="C19" s="21">
        <f>C20</f>
        <v>17.2</v>
      </c>
      <c r="D19" s="21">
        <f t="shared" ref="D19:E19" si="2">D20</f>
        <v>17.899999999999999</v>
      </c>
      <c r="E19" s="21">
        <f t="shared" si="2"/>
        <v>18.600000000000001</v>
      </c>
      <c r="F19" s="241"/>
      <c r="G19" s="243"/>
      <c r="H19" s="243"/>
    </row>
    <row r="20" spans="1:8" ht="63">
      <c r="A20" s="22" t="s">
        <v>186</v>
      </c>
      <c r="B20" s="23" t="s">
        <v>187</v>
      </c>
      <c r="C20" s="197">
        <v>17.2</v>
      </c>
      <c r="D20" s="199">
        <v>17.899999999999999</v>
      </c>
      <c r="E20" s="200">
        <v>18.600000000000001</v>
      </c>
    </row>
    <row r="21" spans="1:8" ht="38.450000000000003" customHeight="1">
      <c r="A21" s="26" t="s">
        <v>82</v>
      </c>
      <c r="B21" s="27" t="s">
        <v>83</v>
      </c>
      <c r="C21" s="21">
        <f>C22+C25+C27+C30</f>
        <v>2040.1999999999998</v>
      </c>
      <c r="D21" s="21">
        <f t="shared" ref="D21" si="3">D22+D25+D27+D30</f>
        <v>1182.8</v>
      </c>
      <c r="E21" s="21">
        <f>E22+E25+E27+E30</f>
        <v>1314.5</v>
      </c>
    </row>
    <row r="22" spans="1:8" ht="17.25" customHeight="1">
      <c r="A22" s="20" t="s">
        <v>161</v>
      </c>
      <c r="B22" s="27" t="s">
        <v>162</v>
      </c>
      <c r="C22" s="21">
        <f>C23+C24</f>
        <v>834.5</v>
      </c>
      <c r="D22" s="21">
        <f t="shared" ref="D22:E22" si="4">D23+D24</f>
        <v>588.70000000000005</v>
      </c>
      <c r="E22" s="21">
        <f t="shared" si="4"/>
        <v>584.4</v>
      </c>
    </row>
    <row r="23" spans="1:8" ht="31.5" customHeight="1">
      <c r="A23" s="22" t="s">
        <v>163</v>
      </c>
      <c r="B23" s="25" t="s">
        <v>130</v>
      </c>
      <c r="C23" s="200">
        <v>739.5</v>
      </c>
      <c r="D23" s="200">
        <v>588.70000000000005</v>
      </c>
      <c r="E23" s="200">
        <v>584.4</v>
      </c>
    </row>
    <row r="24" spans="1:8" ht="31.5" customHeight="1">
      <c r="A24" s="22" t="s">
        <v>168</v>
      </c>
      <c r="B24" s="11" t="s">
        <v>169</v>
      </c>
      <c r="C24" s="197">
        <v>95</v>
      </c>
      <c r="D24" s="199">
        <v>0</v>
      </c>
      <c r="E24" s="200">
        <v>0</v>
      </c>
    </row>
    <row r="25" spans="1:8" ht="19.5" hidden="1" customHeight="1">
      <c r="A25" s="20" t="s">
        <v>191</v>
      </c>
      <c r="B25" s="28" t="s">
        <v>192</v>
      </c>
      <c r="C25" s="213">
        <f>C26</f>
        <v>0</v>
      </c>
      <c r="D25" s="213">
        <f t="shared" ref="D25:E25" si="5">D26</f>
        <v>0</v>
      </c>
      <c r="E25" s="213">
        <f t="shared" si="5"/>
        <v>0</v>
      </c>
    </row>
    <row r="26" spans="1:8" ht="19.5" hidden="1" customHeight="1">
      <c r="A26" s="22" t="s">
        <v>193</v>
      </c>
      <c r="B26" s="25" t="s">
        <v>194</v>
      </c>
      <c r="C26" s="211">
        <v>0</v>
      </c>
      <c r="D26" s="212">
        <v>0</v>
      </c>
      <c r="E26" s="212">
        <v>0</v>
      </c>
    </row>
    <row r="27" spans="1:8">
      <c r="A27" s="20" t="s">
        <v>84</v>
      </c>
      <c r="B27" s="28" t="s">
        <v>85</v>
      </c>
      <c r="C27" s="21">
        <f>SUM(C28+C29)</f>
        <v>159.4</v>
      </c>
      <c r="D27" s="21">
        <f>SUM(D28+D29)</f>
        <v>174.3</v>
      </c>
      <c r="E27" s="21">
        <f>SUM(E28+E29)</f>
        <v>180.6</v>
      </c>
    </row>
    <row r="28" spans="1:8" ht="93.75" customHeight="1">
      <c r="A28" s="22" t="s">
        <v>156</v>
      </c>
      <c r="B28" s="86" t="s">
        <v>152</v>
      </c>
      <c r="C28" s="8">
        <v>0.4</v>
      </c>
      <c r="D28" s="8">
        <v>0.4</v>
      </c>
      <c r="E28" s="8">
        <v>0.4</v>
      </c>
    </row>
    <row r="29" spans="1:8" ht="22.5" customHeight="1">
      <c r="A29" s="22" t="s">
        <v>157</v>
      </c>
      <c r="B29" s="7" t="s">
        <v>86</v>
      </c>
      <c r="C29" s="29">
        <v>159</v>
      </c>
      <c r="D29" s="29">
        <v>173.9</v>
      </c>
      <c r="E29" s="29">
        <v>180.2</v>
      </c>
    </row>
    <row r="30" spans="1:8" ht="21" customHeight="1">
      <c r="A30" s="20" t="s">
        <v>190</v>
      </c>
      <c r="B30" s="18" t="s">
        <v>87</v>
      </c>
      <c r="C30" s="19">
        <f>SUM(C31)</f>
        <v>1046.3</v>
      </c>
      <c r="D30" s="19">
        <f>SUM(D31)</f>
        <v>419.8</v>
      </c>
      <c r="E30" s="19">
        <f>SUM(E31)</f>
        <v>549.5</v>
      </c>
    </row>
    <row r="31" spans="1:8" ht="66" customHeight="1">
      <c r="A31" s="22" t="s">
        <v>189</v>
      </c>
      <c r="B31" s="25" t="s">
        <v>88</v>
      </c>
      <c r="C31" s="8">
        <f>376.3+70+600</f>
        <v>1046.3</v>
      </c>
      <c r="D31" s="8">
        <f>389.8+30</f>
        <v>419.8</v>
      </c>
      <c r="E31" s="8">
        <f>519.5+30</f>
        <v>549.5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15"/>
  <sheetViews>
    <sheetView view="pageBreakPreview" zoomScale="90" zoomScaleNormal="75" zoomScaleSheetLayoutView="90" workbookViewId="0">
      <selection activeCell="M28" sqref="M28"/>
    </sheetView>
  </sheetViews>
  <sheetFormatPr defaultColWidth="8.5703125" defaultRowHeight="15.75"/>
  <cols>
    <col min="1" max="1" width="86.7109375" style="30" customWidth="1"/>
    <col min="2" max="2" width="7" style="2" customWidth="1"/>
    <col min="3" max="3" width="5.5703125" style="2" customWidth="1"/>
    <col min="4" max="4" width="7.140625" style="2" customWidth="1"/>
    <col min="5" max="5" width="7.28515625" style="2" customWidth="1"/>
    <col min="6" max="6" width="6.140625" style="2" customWidth="1"/>
    <col min="7" max="7" width="7.140625" style="2" customWidth="1"/>
    <col min="8" max="8" width="10.42578125" style="9" customWidth="1"/>
    <col min="9" max="9" width="7.85546875" style="9" customWidth="1"/>
    <col min="10" max="10" width="16.85546875" style="38" customWidth="1"/>
    <col min="11" max="11" width="13.85546875" style="9" customWidth="1"/>
    <col min="12" max="12" width="15.85546875" style="9" customWidth="1"/>
    <col min="13" max="13" width="8.5703125" style="244"/>
    <col min="14" max="16384" width="8.5703125" style="9"/>
  </cols>
  <sheetData>
    <row r="1" spans="1:13" ht="117.75" customHeight="1">
      <c r="A1" s="127"/>
      <c r="B1" s="128"/>
      <c r="C1" s="128"/>
      <c r="D1" s="128"/>
      <c r="E1" s="128"/>
      <c r="F1" s="128"/>
      <c r="G1" s="129"/>
      <c r="H1" s="203"/>
      <c r="I1" s="203"/>
      <c r="J1" s="251" t="s">
        <v>210</v>
      </c>
      <c r="K1" s="251"/>
      <c r="L1" s="251"/>
    </row>
    <row r="2" spans="1:13" ht="57.75" customHeight="1">
      <c r="A2" s="260" t="s">
        <v>211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  <c r="L2" s="260"/>
    </row>
    <row r="3" spans="1:13">
      <c r="A3" s="127"/>
      <c r="B3" s="128"/>
      <c r="C3" s="128"/>
      <c r="D3" s="128"/>
      <c r="E3" s="128"/>
      <c r="F3" s="128"/>
      <c r="G3" s="128"/>
      <c r="H3" s="130"/>
      <c r="I3" s="130"/>
      <c r="J3" s="131"/>
      <c r="K3" s="130"/>
      <c r="L3" s="130" t="s">
        <v>174</v>
      </c>
    </row>
    <row r="4" spans="1:13">
      <c r="A4" s="259" t="s">
        <v>12</v>
      </c>
      <c r="B4" s="259" t="s">
        <v>21</v>
      </c>
      <c r="C4" s="259" t="s">
        <v>13</v>
      </c>
      <c r="D4" s="259" t="s">
        <v>176</v>
      </c>
      <c r="E4" s="259" t="s">
        <v>177</v>
      </c>
      <c r="F4" s="259"/>
      <c r="G4" s="259"/>
      <c r="H4" s="259"/>
      <c r="I4" s="259" t="s">
        <v>178</v>
      </c>
      <c r="J4" s="259" t="s">
        <v>63</v>
      </c>
      <c r="K4" s="259"/>
      <c r="L4" s="259"/>
    </row>
    <row r="5" spans="1:13">
      <c r="A5" s="259" t="s">
        <v>179</v>
      </c>
      <c r="B5" s="259" t="s">
        <v>179</v>
      </c>
      <c r="C5" s="259" t="s">
        <v>179</v>
      </c>
      <c r="D5" s="259" t="s">
        <v>179</v>
      </c>
      <c r="E5" s="259" t="s">
        <v>179</v>
      </c>
      <c r="F5" s="259"/>
      <c r="G5" s="259"/>
      <c r="H5" s="259"/>
      <c r="I5" s="259" t="s">
        <v>179</v>
      </c>
      <c r="J5" s="248" t="s">
        <v>188</v>
      </c>
      <c r="K5" s="248" t="s">
        <v>206</v>
      </c>
      <c r="L5" s="248" t="s">
        <v>209</v>
      </c>
    </row>
    <row r="6" spans="1:13">
      <c r="A6" s="132">
        <v>1</v>
      </c>
      <c r="B6" s="6">
        <v>2</v>
      </c>
      <c r="C6" s="6">
        <v>3</v>
      </c>
      <c r="D6" s="6">
        <v>4</v>
      </c>
      <c r="E6" s="6">
        <v>5</v>
      </c>
      <c r="F6" s="133">
        <v>6</v>
      </c>
      <c r="G6" s="6">
        <v>7</v>
      </c>
      <c r="H6" s="89">
        <v>8</v>
      </c>
      <c r="I6" s="89">
        <v>9</v>
      </c>
      <c r="J6" s="89">
        <v>10</v>
      </c>
      <c r="K6" s="89">
        <v>11</v>
      </c>
      <c r="L6" s="89">
        <v>12</v>
      </c>
    </row>
    <row r="7" spans="1:13" s="37" customFormat="1">
      <c r="A7" s="134" t="s">
        <v>22</v>
      </c>
      <c r="B7" s="94"/>
      <c r="C7" s="94"/>
      <c r="D7" s="94"/>
      <c r="E7" s="94"/>
      <c r="F7" s="135"/>
      <c r="G7" s="136"/>
      <c r="H7" s="137"/>
      <c r="I7" s="137"/>
      <c r="J7" s="138">
        <f>J8</f>
        <v>2718.0677100000007</v>
      </c>
      <c r="K7" s="138">
        <f>K8</f>
        <v>1727.2244700000001</v>
      </c>
      <c r="L7" s="138">
        <f t="shared" ref="L7" si="0">L8</f>
        <v>1881.7293599999998</v>
      </c>
      <c r="M7" s="245"/>
    </row>
    <row r="8" spans="1:13" ht="31.5">
      <c r="A8" s="134" t="s">
        <v>154</v>
      </c>
      <c r="B8" s="94">
        <v>910</v>
      </c>
      <c r="C8" s="139"/>
      <c r="D8" s="139"/>
      <c r="E8" s="6"/>
      <c r="F8" s="6"/>
      <c r="G8" s="6"/>
      <c r="H8" s="6"/>
      <c r="I8" s="140"/>
      <c r="J8" s="138">
        <f>J9+J54+J63+J79+J95+J102</f>
        <v>2718.0677100000007</v>
      </c>
      <c r="K8" s="138">
        <f>K9+K54+K63+K79+K95+K102+K114</f>
        <v>1727.2244700000001</v>
      </c>
      <c r="L8" s="138">
        <f>L9+L54+L63+L79+L95+L102+L114</f>
        <v>1881.7293599999998</v>
      </c>
    </row>
    <row r="9" spans="1:13">
      <c r="A9" s="134" t="s">
        <v>15</v>
      </c>
      <c r="B9" s="94">
        <v>910</v>
      </c>
      <c r="C9" s="94" t="s">
        <v>16</v>
      </c>
      <c r="D9" s="94"/>
      <c r="E9" s="101"/>
      <c r="F9" s="101"/>
      <c r="G9" s="101"/>
      <c r="H9" s="101"/>
      <c r="I9" s="135"/>
      <c r="J9" s="138">
        <f>J10+J19+J39+J45</f>
        <v>1227.8000000000002</v>
      </c>
      <c r="K9" s="138">
        <f>K10+K19+K39+K45</f>
        <v>966.2</v>
      </c>
      <c r="L9" s="138">
        <f>L10+L19+L39+L45</f>
        <v>969.1</v>
      </c>
    </row>
    <row r="10" spans="1:13" ht="31.5">
      <c r="A10" s="141" t="s">
        <v>32</v>
      </c>
      <c r="B10" s="94">
        <v>910</v>
      </c>
      <c r="C10" s="101" t="s">
        <v>16</v>
      </c>
      <c r="D10" s="101" t="s">
        <v>27</v>
      </c>
      <c r="E10" s="101"/>
      <c r="F10" s="101"/>
      <c r="G10" s="101"/>
      <c r="H10" s="101"/>
      <c r="I10" s="102"/>
      <c r="J10" s="142">
        <f>J11</f>
        <v>449.1</v>
      </c>
      <c r="K10" s="142">
        <f t="shared" ref="K10:L14" si="1">K11</f>
        <v>449.1</v>
      </c>
      <c r="L10" s="142">
        <f t="shared" si="1"/>
        <v>449.1</v>
      </c>
    </row>
    <row r="11" spans="1:13">
      <c r="A11" s="96" t="s">
        <v>133</v>
      </c>
      <c r="B11" s="94">
        <v>910</v>
      </c>
      <c r="C11" s="6" t="s">
        <v>16</v>
      </c>
      <c r="D11" s="6" t="s">
        <v>27</v>
      </c>
      <c r="E11" s="6" t="s">
        <v>33</v>
      </c>
      <c r="F11" s="6"/>
      <c r="G11" s="6"/>
      <c r="H11" s="6"/>
      <c r="I11" s="90"/>
      <c r="J11" s="143">
        <f>J12</f>
        <v>449.1</v>
      </c>
      <c r="K11" s="143">
        <f t="shared" si="1"/>
        <v>449.1</v>
      </c>
      <c r="L11" s="143">
        <f t="shared" si="1"/>
        <v>449.1</v>
      </c>
    </row>
    <row r="12" spans="1:13">
      <c r="A12" s="95" t="s">
        <v>131</v>
      </c>
      <c r="B12" s="94">
        <v>910</v>
      </c>
      <c r="C12" s="6" t="s">
        <v>16</v>
      </c>
      <c r="D12" s="6" t="s">
        <v>27</v>
      </c>
      <c r="E12" s="6">
        <v>65</v>
      </c>
      <c r="F12" s="6">
        <v>1</v>
      </c>
      <c r="G12" s="101"/>
      <c r="H12" s="101"/>
      <c r="I12" s="102"/>
      <c r="J12" s="143">
        <f>J13+J16</f>
        <v>449.1</v>
      </c>
      <c r="K12" s="143">
        <f t="shared" si="1"/>
        <v>449.1</v>
      </c>
      <c r="L12" s="143">
        <f t="shared" si="1"/>
        <v>449.1</v>
      </c>
    </row>
    <row r="13" spans="1:13">
      <c r="A13" s="103" t="s">
        <v>108</v>
      </c>
      <c r="B13" s="94">
        <v>910</v>
      </c>
      <c r="C13" s="89" t="s">
        <v>16</v>
      </c>
      <c r="D13" s="89" t="s">
        <v>27</v>
      </c>
      <c r="E13" s="89" t="s">
        <v>33</v>
      </c>
      <c r="F13" s="89" t="s">
        <v>23</v>
      </c>
      <c r="G13" s="89" t="s">
        <v>36</v>
      </c>
      <c r="H13" s="89" t="s">
        <v>37</v>
      </c>
      <c r="I13" s="102"/>
      <c r="J13" s="143">
        <f>J14</f>
        <v>449.1</v>
      </c>
      <c r="K13" s="143">
        <f t="shared" si="1"/>
        <v>449.1</v>
      </c>
      <c r="L13" s="143">
        <f t="shared" si="1"/>
        <v>449.1</v>
      </c>
    </row>
    <row r="14" spans="1:13" ht="47.25">
      <c r="A14" s="103" t="s">
        <v>100</v>
      </c>
      <c r="B14" s="94">
        <v>910</v>
      </c>
      <c r="C14" s="89" t="s">
        <v>16</v>
      </c>
      <c r="D14" s="89" t="s">
        <v>27</v>
      </c>
      <c r="E14" s="89" t="s">
        <v>33</v>
      </c>
      <c r="F14" s="89" t="s">
        <v>23</v>
      </c>
      <c r="G14" s="89" t="s">
        <v>36</v>
      </c>
      <c r="H14" s="89" t="s">
        <v>37</v>
      </c>
      <c r="I14" s="90" t="s">
        <v>102</v>
      </c>
      <c r="J14" s="143">
        <f>J15</f>
        <v>449.1</v>
      </c>
      <c r="K14" s="143">
        <f t="shared" si="1"/>
        <v>449.1</v>
      </c>
      <c r="L14" s="143">
        <f t="shared" si="1"/>
        <v>449.1</v>
      </c>
    </row>
    <row r="15" spans="1:13" ht="19.5" customHeight="1">
      <c r="A15" s="103" t="s">
        <v>101</v>
      </c>
      <c r="B15" s="94">
        <v>910</v>
      </c>
      <c r="C15" s="89" t="s">
        <v>16</v>
      </c>
      <c r="D15" s="89" t="s">
        <v>27</v>
      </c>
      <c r="E15" s="89" t="s">
        <v>33</v>
      </c>
      <c r="F15" s="89" t="s">
        <v>23</v>
      </c>
      <c r="G15" s="89" t="s">
        <v>36</v>
      </c>
      <c r="H15" s="89" t="s">
        <v>37</v>
      </c>
      <c r="I15" s="90" t="s">
        <v>103</v>
      </c>
      <c r="J15" s="143">
        <v>449.1</v>
      </c>
      <c r="K15" s="143">
        <v>449.1</v>
      </c>
      <c r="L15" s="143">
        <v>449.1</v>
      </c>
    </row>
    <row r="16" spans="1:13" ht="1.5" hidden="1" customHeight="1">
      <c r="A16" s="7" t="s">
        <v>195</v>
      </c>
      <c r="B16" s="94">
        <v>910</v>
      </c>
      <c r="C16" s="214" t="s">
        <v>16</v>
      </c>
      <c r="D16" s="214" t="s">
        <v>27</v>
      </c>
      <c r="E16" s="214" t="s">
        <v>33</v>
      </c>
      <c r="F16" s="214" t="s">
        <v>23</v>
      </c>
      <c r="G16" s="214" t="s">
        <v>36</v>
      </c>
      <c r="H16" s="214" t="s">
        <v>196</v>
      </c>
      <c r="I16" s="215"/>
      <c r="J16" s="143">
        <f>J17</f>
        <v>0</v>
      </c>
      <c r="K16" s="143">
        <f t="shared" ref="K16:L17" si="2">K17</f>
        <v>0</v>
      </c>
      <c r="L16" s="143">
        <f t="shared" si="2"/>
        <v>0</v>
      </c>
    </row>
    <row r="17" spans="1:13" ht="45.75" hidden="1" customHeight="1">
      <c r="A17" s="216" t="s">
        <v>100</v>
      </c>
      <c r="B17" s="94">
        <v>910</v>
      </c>
      <c r="C17" s="214" t="s">
        <v>16</v>
      </c>
      <c r="D17" s="214" t="s">
        <v>27</v>
      </c>
      <c r="E17" s="214" t="s">
        <v>33</v>
      </c>
      <c r="F17" s="214" t="s">
        <v>23</v>
      </c>
      <c r="G17" s="214" t="s">
        <v>36</v>
      </c>
      <c r="H17" s="214" t="s">
        <v>196</v>
      </c>
      <c r="I17" s="215" t="s">
        <v>102</v>
      </c>
      <c r="J17" s="143">
        <f>J18</f>
        <v>0</v>
      </c>
      <c r="K17" s="143">
        <f t="shared" si="2"/>
        <v>0</v>
      </c>
      <c r="L17" s="143">
        <f t="shared" si="2"/>
        <v>0</v>
      </c>
    </row>
    <row r="18" spans="1:13" ht="30.75" hidden="1" customHeight="1">
      <c r="A18" s="216" t="s">
        <v>101</v>
      </c>
      <c r="B18" s="94">
        <v>910</v>
      </c>
      <c r="C18" s="214" t="s">
        <v>16</v>
      </c>
      <c r="D18" s="214" t="s">
        <v>27</v>
      </c>
      <c r="E18" s="214" t="s">
        <v>33</v>
      </c>
      <c r="F18" s="214" t="s">
        <v>23</v>
      </c>
      <c r="G18" s="214" t="s">
        <v>36</v>
      </c>
      <c r="H18" s="214" t="s">
        <v>196</v>
      </c>
      <c r="I18" s="215" t="s">
        <v>103</v>
      </c>
      <c r="J18" s="143">
        <v>0</v>
      </c>
      <c r="K18" s="143">
        <v>0</v>
      </c>
      <c r="L18" s="143">
        <v>0</v>
      </c>
    </row>
    <row r="19" spans="1:13" ht="47.25">
      <c r="A19" s="144" t="s">
        <v>64</v>
      </c>
      <c r="B19" s="94">
        <v>910</v>
      </c>
      <c r="C19" s="101" t="s">
        <v>16</v>
      </c>
      <c r="D19" s="101" t="s">
        <v>17</v>
      </c>
      <c r="E19" s="101"/>
      <c r="F19" s="101"/>
      <c r="G19" s="101"/>
      <c r="H19" s="101"/>
      <c r="I19" s="102"/>
      <c r="J19" s="142">
        <f>J20+J34</f>
        <v>772.7</v>
      </c>
      <c r="K19" s="142">
        <f>K20+K34</f>
        <v>511.6</v>
      </c>
      <c r="L19" s="142">
        <f>L20+L34</f>
        <v>514.5</v>
      </c>
    </row>
    <row r="20" spans="1:13">
      <c r="A20" s="96" t="s">
        <v>133</v>
      </c>
      <c r="B20" s="94">
        <v>910</v>
      </c>
      <c r="C20" s="6" t="s">
        <v>16</v>
      </c>
      <c r="D20" s="6" t="s">
        <v>17</v>
      </c>
      <c r="E20" s="6" t="s">
        <v>33</v>
      </c>
      <c r="F20" s="6"/>
      <c r="G20" s="6"/>
      <c r="H20" s="6"/>
      <c r="I20" s="90"/>
      <c r="J20" s="143">
        <f>J21</f>
        <v>772.30000000000007</v>
      </c>
      <c r="K20" s="143">
        <f>K21</f>
        <v>511.20000000000005</v>
      </c>
      <c r="L20" s="143">
        <f>L21</f>
        <v>514.1</v>
      </c>
    </row>
    <row r="21" spans="1:13" ht="18.600000000000001" customHeight="1">
      <c r="A21" s="96" t="s">
        <v>134</v>
      </c>
      <c r="B21" s="94">
        <v>910</v>
      </c>
      <c r="C21" s="89" t="s">
        <v>16</v>
      </c>
      <c r="D21" s="89" t="s">
        <v>17</v>
      </c>
      <c r="E21" s="89" t="s">
        <v>33</v>
      </c>
      <c r="F21" s="89" t="s">
        <v>24</v>
      </c>
      <c r="G21" s="101"/>
      <c r="H21" s="101"/>
      <c r="I21" s="102"/>
      <c r="J21" s="143">
        <f>J23+J25+J31</f>
        <v>772.30000000000007</v>
      </c>
      <c r="K21" s="143">
        <f t="shared" ref="K21:L21" si="3">K23+K25</f>
        <v>511.20000000000005</v>
      </c>
      <c r="L21" s="143">
        <f t="shared" si="3"/>
        <v>514.1</v>
      </c>
    </row>
    <row r="22" spans="1:13">
      <c r="A22" s="103" t="s">
        <v>38</v>
      </c>
      <c r="B22" s="94">
        <v>910</v>
      </c>
      <c r="C22" s="89" t="s">
        <v>16</v>
      </c>
      <c r="D22" s="89" t="s">
        <v>17</v>
      </c>
      <c r="E22" s="89" t="s">
        <v>33</v>
      </c>
      <c r="F22" s="89" t="s">
        <v>24</v>
      </c>
      <c r="G22" s="89" t="s">
        <v>36</v>
      </c>
      <c r="H22" s="89" t="s">
        <v>39</v>
      </c>
      <c r="I22" s="102"/>
      <c r="J22" s="143">
        <f t="shared" ref="J22:L23" si="4">J23</f>
        <v>397.6</v>
      </c>
      <c r="K22" s="143">
        <f t="shared" si="4"/>
        <v>397.6</v>
      </c>
      <c r="L22" s="143">
        <f t="shared" si="4"/>
        <v>397.6</v>
      </c>
    </row>
    <row r="23" spans="1:13" ht="47.25" customHeight="1">
      <c r="A23" s="103" t="s">
        <v>100</v>
      </c>
      <c r="B23" s="94">
        <v>910</v>
      </c>
      <c r="C23" s="89" t="s">
        <v>16</v>
      </c>
      <c r="D23" s="89" t="s">
        <v>17</v>
      </c>
      <c r="E23" s="89" t="s">
        <v>33</v>
      </c>
      <c r="F23" s="89" t="s">
        <v>24</v>
      </c>
      <c r="G23" s="89" t="s">
        <v>36</v>
      </c>
      <c r="H23" s="89" t="s">
        <v>39</v>
      </c>
      <c r="I23" s="90" t="s">
        <v>102</v>
      </c>
      <c r="J23" s="143">
        <f t="shared" si="4"/>
        <v>397.6</v>
      </c>
      <c r="K23" s="143">
        <f t="shared" si="4"/>
        <v>397.6</v>
      </c>
      <c r="L23" s="143">
        <f t="shared" si="4"/>
        <v>397.6</v>
      </c>
    </row>
    <row r="24" spans="1:13">
      <c r="A24" s="103" t="s">
        <v>101</v>
      </c>
      <c r="B24" s="94">
        <v>910</v>
      </c>
      <c r="C24" s="89" t="s">
        <v>16</v>
      </c>
      <c r="D24" s="89" t="s">
        <v>17</v>
      </c>
      <c r="E24" s="89" t="s">
        <v>33</v>
      </c>
      <c r="F24" s="89" t="s">
        <v>24</v>
      </c>
      <c r="G24" s="89" t="s">
        <v>36</v>
      </c>
      <c r="H24" s="89" t="s">
        <v>39</v>
      </c>
      <c r="I24" s="90" t="s">
        <v>103</v>
      </c>
      <c r="J24" s="143">
        <v>397.6</v>
      </c>
      <c r="K24" s="143">
        <v>397.6</v>
      </c>
      <c r="L24" s="143">
        <v>397.6</v>
      </c>
    </row>
    <row r="25" spans="1:13">
      <c r="A25" s="95" t="s">
        <v>220</v>
      </c>
      <c r="B25" s="94">
        <v>910</v>
      </c>
      <c r="C25" s="89" t="s">
        <v>16</v>
      </c>
      <c r="D25" s="89" t="s">
        <v>17</v>
      </c>
      <c r="E25" s="89" t="s">
        <v>33</v>
      </c>
      <c r="F25" s="89" t="s">
        <v>24</v>
      </c>
      <c r="G25" s="89" t="s">
        <v>36</v>
      </c>
      <c r="H25" s="89" t="s">
        <v>40</v>
      </c>
      <c r="I25" s="90"/>
      <c r="J25" s="143">
        <f>J28+J26</f>
        <v>374.70000000000005</v>
      </c>
      <c r="K25" s="143">
        <f>K28+K26</f>
        <v>113.6</v>
      </c>
      <c r="L25" s="143">
        <f>L28+L26</f>
        <v>116.5</v>
      </c>
    </row>
    <row r="26" spans="1:13" ht="22.5" customHeight="1">
      <c r="A26" s="95" t="s">
        <v>96</v>
      </c>
      <c r="B26" s="94">
        <v>910</v>
      </c>
      <c r="C26" s="89" t="s">
        <v>16</v>
      </c>
      <c r="D26" s="89" t="s">
        <v>17</v>
      </c>
      <c r="E26" s="89" t="s">
        <v>33</v>
      </c>
      <c r="F26" s="89" t="s">
        <v>24</v>
      </c>
      <c r="G26" s="89" t="s">
        <v>36</v>
      </c>
      <c r="H26" s="89" t="s">
        <v>40</v>
      </c>
      <c r="I26" s="90" t="s">
        <v>98</v>
      </c>
      <c r="J26" s="143">
        <f>J27</f>
        <v>322.70000000000005</v>
      </c>
      <c r="K26" s="143">
        <f t="shared" ref="K26:L26" si="5">K27</f>
        <v>63.6</v>
      </c>
      <c r="L26" s="143">
        <f t="shared" si="5"/>
        <v>66.5</v>
      </c>
    </row>
    <row r="27" spans="1:13" ht="31.5">
      <c r="A27" s="95" t="s">
        <v>97</v>
      </c>
      <c r="B27" s="94">
        <v>910</v>
      </c>
      <c r="C27" s="89" t="s">
        <v>16</v>
      </c>
      <c r="D27" s="89" t="s">
        <v>17</v>
      </c>
      <c r="E27" s="89" t="s">
        <v>33</v>
      </c>
      <c r="F27" s="89" t="s">
        <v>24</v>
      </c>
      <c r="G27" s="89" t="s">
        <v>36</v>
      </c>
      <c r="H27" s="89" t="s">
        <v>40</v>
      </c>
      <c r="I27" s="6" t="s">
        <v>99</v>
      </c>
      <c r="J27" s="143">
        <f>222.3+100.4</f>
        <v>322.70000000000005</v>
      </c>
      <c r="K27" s="143">
        <v>63.6</v>
      </c>
      <c r="L27" s="143">
        <v>66.5</v>
      </c>
      <c r="M27" s="244" t="s">
        <v>234</v>
      </c>
    </row>
    <row r="28" spans="1:13" s="37" customFormat="1">
      <c r="A28" s="93" t="s">
        <v>104</v>
      </c>
      <c r="B28" s="94">
        <v>910</v>
      </c>
      <c r="C28" s="6" t="s">
        <v>16</v>
      </c>
      <c r="D28" s="6" t="s">
        <v>17</v>
      </c>
      <c r="E28" s="89" t="s">
        <v>33</v>
      </c>
      <c r="F28" s="89" t="s">
        <v>24</v>
      </c>
      <c r="G28" s="89" t="s">
        <v>36</v>
      </c>
      <c r="H28" s="89" t="s">
        <v>40</v>
      </c>
      <c r="I28" s="133" t="s">
        <v>105</v>
      </c>
      <c r="J28" s="41">
        <f>J30+J29</f>
        <v>52</v>
      </c>
      <c r="K28" s="41">
        <f t="shared" ref="K28:L28" si="6">K30+K29</f>
        <v>50</v>
      </c>
      <c r="L28" s="41">
        <f t="shared" si="6"/>
        <v>50</v>
      </c>
      <c r="M28" s="245"/>
    </row>
    <row r="29" spans="1:13" s="37" customFormat="1">
      <c r="A29" s="93" t="s">
        <v>232</v>
      </c>
      <c r="B29" s="94">
        <v>910</v>
      </c>
      <c r="C29" s="6" t="s">
        <v>16</v>
      </c>
      <c r="D29" s="6" t="s">
        <v>17</v>
      </c>
      <c r="E29" s="89" t="s">
        <v>33</v>
      </c>
      <c r="F29" s="89" t="s">
        <v>24</v>
      </c>
      <c r="G29" s="89" t="s">
        <v>36</v>
      </c>
      <c r="H29" s="89" t="s">
        <v>40</v>
      </c>
      <c r="I29" s="133" t="s">
        <v>233</v>
      </c>
      <c r="J29" s="41">
        <v>2</v>
      </c>
      <c r="K29" s="41">
        <v>0</v>
      </c>
      <c r="L29" s="41">
        <v>0</v>
      </c>
      <c r="M29" s="245"/>
    </row>
    <row r="30" spans="1:13" s="37" customFormat="1" ht="15" customHeight="1">
      <c r="A30" s="93" t="s">
        <v>106</v>
      </c>
      <c r="B30" s="94">
        <v>910</v>
      </c>
      <c r="C30" s="6" t="s">
        <v>16</v>
      </c>
      <c r="D30" s="6" t="s">
        <v>17</v>
      </c>
      <c r="E30" s="6" t="s">
        <v>33</v>
      </c>
      <c r="F30" s="89" t="s">
        <v>24</v>
      </c>
      <c r="G30" s="89" t="s">
        <v>36</v>
      </c>
      <c r="H30" s="89" t="s">
        <v>40</v>
      </c>
      <c r="I30" s="133" t="s">
        <v>107</v>
      </c>
      <c r="J30" s="41">
        <v>50</v>
      </c>
      <c r="K30" s="41">
        <v>50</v>
      </c>
      <c r="L30" s="41">
        <v>50</v>
      </c>
      <c r="M30" s="245"/>
    </row>
    <row r="31" spans="1:13" s="37" customFormat="1" ht="21.75" hidden="1" customHeight="1">
      <c r="A31" s="7" t="s">
        <v>195</v>
      </c>
      <c r="B31" s="94">
        <v>910</v>
      </c>
      <c r="C31" s="217" t="s">
        <v>16</v>
      </c>
      <c r="D31" s="217" t="s">
        <v>17</v>
      </c>
      <c r="E31" s="215" t="s">
        <v>33</v>
      </c>
      <c r="F31" s="214" t="s">
        <v>24</v>
      </c>
      <c r="G31" s="214" t="s">
        <v>36</v>
      </c>
      <c r="H31" s="214" t="s">
        <v>196</v>
      </c>
      <c r="I31" s="218"/>
      <c r="J31" s="41">
        <f>J32</f>
        <v>0</v>
      </c>
      <c r="K31" s="41">
        <f t="shared" ref="K31:L32" si="7">K32</f>
        <v>0</v>
      </c>
      <c r="L31" s="41">
        <f t="shared" si="7"/>
        <v>0</v>
      </c>
      <c r="M31" s="245"/>
    </row>
    <row r="32" spans="1:13" s="37" customFormat="1" ht="21.75" hidden="1" customHeight="1">
      <c r="A32" s="216" t="s">
        <v>100</v>
      </c>
      <c r="B32" s="94">
        <v>910</v>
      </c>
      <c r="C32" s="217" t="s">
        <v>16</v>
      </c>
      <c r="D32" s="217" t="s">
        <v>17</v>
      </c>
      <c r="E32" s="215" t="s">
        <v>33</v>
      </c>
      <c r="F32" s="214" t="s">
        <v>24</v>
      </c>
      <c r="G32" s="214" t="s">
        <v>36</v>
      </c>
      <c r="H32" s="214" t="s">
        <v>196</v>
      </c>
      <c r="I32" s="218" t="s">
        <v>102</v>
      </c>
      <c r="J32" s="41">
        <f>J33</f>
        <v>0</v>
      </c>
      <c r="K32" s="41">
        <f t="shared" si="7"/>
        <v>0</v>
      </c>
      <c r="L32" s="41">
        <f t="shared" si="7"/>
        <v>0</v>
      </c>
      <c r="M32" s="245"/>
    </row>
    <row r="33" spans="1:13" s="37" customFormat="1" ht="24" hidden="1" customHeight="1">
      <c r="A33" s="216" t="s">
        <v>101</v>
      </c>
      <c r="B33" s="94">
        <v>910</v>
      </c>
      <c r="C33" s="217" t="s">
        <v>16</v>
      </c>
      <c r="D33" s="217" t="s">
        <v>17</v>
      </c>
      <c r="E33" s="215" t="s">
        <v>33</v>
      </c>
      <c r="F33" s="214" t="s">
        <v>24</v>
      </c>
      <c r="G33" s="214" t="s">
        <v>36</v>
      </c>
      <c r="H33" s="214" t="s">
        <v>196</v>
      </c>
      <c r="I33" s="218" t="s">
        <v>103</v>
      </c>
      <c r="J33" s="41">
        <v>0</v>
      </c>
      <c r="K33" s="41">
        <v>0</v>
      </c>
      <c r="L33" s="41">
        <v>0</v>
      </c>
      <c r="M33" s="245"/>
    </row>
    <row r="34" spans="1:13" s="24" customFormat="1" ht="31.5">
      <c r="A34" s="96" t="s">
        <v>158</v>
      </c>
      <c r="B34" s="94">
        <v>910</v>
      </c>
      <c r="C34" s="6" t="s">
        <v>16</v>
      </c>
      <c r="D34" s="6" t="s">
        <v>17</v>
      </c>
      <c r="E34" s="90">
        <v>89</v>
      </c>
      <c r="F34" s="89"/>
      <c r="G34" s="89"/>
      <c r="H34" s="89"/>
      <c r="I34" s="145"/>
      <c r="J34" s="143">
        <f>J35</f>
        <v>0.4</v>
      </c>
      <c r="K34" s="143">
        <f t="shared" ref="K34:L37" si="8">K35</f>
        <v>0.4</v>
      </c>
      <c r="L34" s="143">
        <f t="shared" si="8"/>
        <v>0.4</v>
      </c>
      <c r="M34" s="241"/>
    </row>
    <row r="35" spans="1:13" s="24" customFormat="1" ht="47.25">
      <c r="A35" s="96" t="s">
        <v>159</v>
      </c>
      <c r="B35" s="94">
        <v>910</v>
      </c>
      <c r="C35" s="6" t="s">
        <v>16</v>
      </c>
      <c r="D35" s="6" t="s">
        <v>17</v>
      </c>
      <c r="E35" s="90">
        <v>89</v>
      </c>
      <c r="F35" s="89" t="s">
        <v>23</v>
      </c>
      <c r="G35" s="89"/>
      <c r="H35" s="89"/>
      <c r="I35" s="145"/>
      <c r="J35" s="143">
        <f>J36</f>
        <v>0.4</v>
      </c>
      <c r="K35" s="143">
        <f t="shared" si="8"/>
        <v>0.4</v>
      </c>
      <c r="L35" s="143">
        <f t="shared" si="8"/>
        <v>0.4</v>
      </c>
      <c r="M35" s="241"/>
    </row>
    <row r="36" spans="1:13" s="24" customFormat="1" ht="70.5" customHeight="1">
      <c r="A36" s="146" t="s">
        <v>132</v>
      </c>
      <c r="B36" s="94">
        <v>910</v>
      </c>
      <c r="C36" s="6" t="s">
        <v>16</v>
      </c>
      <c r="D36" s="6" t="s">
        <v>17</v>
      </c>
      <c r="E36" s="90">
        <v>89</v>
      </c>
      <c r="F36" s="89" t="s">
        <v>23</v>
      </c>
      <c r="G36" s="89" t="s">
        <v>36</v>
      </c>
      <c r="H36" s="89" t="s">
        <v>42</v>
      </c>
      <c r="I36" s="145"/>
      <c r="J36" s="143">
        <f>J37</f>
        <v>0.4</v>
      </c>
      <c r="K36" s="143">
        <f t="shared" si="8"/>
        <v>0.4</v>
      </c>
      <c r="L36" s="143">
        <f t="shared" si="8"/>
        <v>0.4</v>
      </c>
      <c r="M36" s="241"/>
    </row>
    <row r="37" spans="1:13" s="24" customFormat="1" ht="18" customHeight="1">
      <c r="A37" s="95" t="s">
        <v>96</v>
      </c>
      <c r="B37" s="94">
        <v>910</v>
      </c>
      <c r="C37" s="6" t="s">
        <v>16</v>
      </c>
      <c r="D37" s="6" t="s">
        <v>17</v>
      </c>
      <c r="E37" s="90" t="s">
        <v>47</v>
      </c>
      <c r="F37" s="89" t="s">
        <v>23</v>
      </c>
      <c r="G37" s="89" t="s">
        <v>36</v>
      </c>
      <c r="H37" s="89" t="s">
        <v>42</v>
      </c>
      <c r="I37" s="145" t="s">
        <v>98</v>
      </c>
      <c r="J37" s="143">
        <f>J38</f>
        <v>0.4</v>
      </c>
      <c r="K37" s="143">
        <f t="shared" si="8"/>
        <v>0.4</v>
      </c>
      <c r="L37" s="143">
        <f t="shared" si="8"/>
        <v>0.4</v>
      </c>
      <c r="M37" s="241"/>
    </row>
    <row r="38" spans="1:13" s="24" customFormat="1" ht="34.5" customHeight="1">
      <c r="A38" s="95" t="s">
        <v>97</v>
      </c>
      <c r="B38" s="94">
        <v>910</v>
      </c>
      <c r="C38" s="6" t="s">
        <v>16</v>
      </c>
      <c r="D38" s="6" t="s">
        <v>17</v>
      </c>
      <c r="E38" s="90" t="s">
        <v>47</v>
      </c>
      <c r="F38" s="89" t="s">
        <v>23</v>
      </c>
      <c r="G38" s="89" t="s">
        <v>36</v>
      </c>
      <c r="H38" s="89" t="s">
        <v>42</v>
      </c>
      <c r="I38" s="145" t="s">
        <v>99</v>
      </c>
      <c r="J38" s="143">
        <v>0.4</v>
      </c>
      <c r="K38" s="143">
        <v>0.4</v>
      </c>
      <c r="L38" s="143">
        <v>0.4</v>
      </c>
      <c r="M38" s="241"/>
    </row>
    <row r="39" spans="1:13">
      <c r="A39" s="141" t="s">
        <v>43</v>
      </c>
      <c r="B39" s="94">
        <v>910</v>
      </c>
      <c r="C39" s="117" t="s">
        <v>16</v>
      </c>
      <c r="D39" s="117" t="s">
        <v>44</v>
      </c>
      <c r="E39" s="117"/>
      <c r="F39" s="147"/>
      <c r="G39" s="147"/>
      <c r="H39" s="148"/>
      <c r="I39" s="148"/>
      <c r="J39" s="142">
        <f>J40</f>
        <v>5</v>
      </c>
      <c r="K39" s="142">
        <f t="shared" ref="K39:L43" si="9">K40</f>
        <v>5</v>
      </c>
      <c r="L39" s="142">
        <f t="shared" si="9"/>
        <v>5</v>
      </c>
    </row>
    <row r="40" spans="1:13" ht="31.5">
      <c r="A40" s="149" t="s">
        <v>158</v>
      </c>
      <c r="B40" s="94">
        <v>910</v>
      </c>
      <c r="C40" s="89" t="s">
        <v>16</v>
      </c>
      <c r="D40" s="89" t="s">
        <v>44</v>
      </c>
      <c r="E40" s="90">
        <v>89</v>
      </c>
      <c r="F40" s="89"/>
      <c r="G40" s="89"/>
      <c r="H40" s="97"/>
      <c r="I40" s="97"/>
      <c r="J40" s="143">
        <f>J41</f>
        <v>5</v>
      </c>
      <c r="K40" s="143">
        <f t="shared" si="9"/>
        <v>5</v>
      </c>
      <c r="L40" s="143">
        <f t="shared" si="9"/>
        <v>5</v>
      </c>
    </row>
    <row r="41" spans="1:13" ht="47.25">
      <c r="A41" s="150" t="s">
        <v>159</v>
      </c>
      <c r="B41" s="94">
        <v>910</v>
      </c>
      <c r="C41" s="89" t="s">
        <v>16</v>
      </c>
      <c r="D41" s="89" t="s">
        <v>44</v>
      </c>
      <c r="E41" s="90">
        <v>89</v>
      </c>
      <c r="F41" s="89" t="s">
        <v>23</v>
      </c>
      <c r="G41" s="89"/>
      <c r="H41" s="97"/>
      <c r="I41" s="97"/>
      <c r="J41" s="143">
        <f>J42</f>
        <v>5</v>
      </c>
      <c r="K41" s="143">
        <f t="shared" si="9"/>
        <v>5</v>
      </c>
      <c r="L41" s="143">
        <f t="shared" si="9"/>
        <v>5</v>
      </c>
    </row>
    <row r="42" spans="1:13" ht="31.5">
      <c r="A42" s="95" t="s">
        <v>160</v>
      </c>
      <c r="B42" s="94">
        <v>910</v>
      </c>
      <c r="C42" s="89" t="s">
        <v>16</v>
      </c>
      <c r="D42" s="89" t="s">
        <v>44</v>
      </c>
      <c r="E42" s="90">
        <v>89</v>
      </c>
      <c r="F42" s="89" t="s">
        <v>23</v>
      </c>
      <c r="G42" s="89" t="s">
        <v>36</v>
      </c>
      <c r="H42" s="89" t="s">
        <v>45</v>
      </c>
      <c r="I42" s="97"/>
      <c r="J42" s="143">
        <f>J43</f>
        <v>5</v>
      </c>
      <c r="K42" s="143">
        <f t="shared" si="9"/>
        <v>5</v>
      </c>
      <c r="L42" s="143">
        <f t="shared" si="9"/>
        <v>5</v>
      </c>
    </row>
    <row r="43" spans="1:13">
      <c r="A43" s="93" t="s">
        <v>104</v>
      </c>
      <c r="B43" s="94">
        <v>910</v>
      </c>
      <c r="C43" s="89" t="s">
        <v>16</v>
      </c>
      <c r="D43" s="89" t="s">
        <v>44</v>
      </c>
      <c r="E43" s="90">
        <v>89</v>
      </c>
      <c r="F43" s="89" t="s">
        <v>23</v>
      </c>
      <c r="G43" s="89" t="s">
        <v>36</v>
      </c>
      <c r="H43" s="89" t="s">
        <v>45</v>
      </c>
      <c r="I43" s="97" t="s">
        <v>105</v>
      </c>
      <c r="J43" s="143">
        <f>J44</f>
        <v>5</v>
      </c>
      <c r="K43" s="143">
        <f t="shared" si="9"/>
        <v>5</v>
      </c>
      <c r="L43" s="143">
        <f t="shared" si="9"/>
        <v>5</v>
      </c>
    </row>
    <row r="44" spans="1:13" ht="20.25" customHeight="1">
      <c r="A44" s="95" t="s">
        <v>46</v>
      </c>
      <c r="B44" s="94">
        <v>910</v>
      </c>
      <c r="C44" s="89" t="s">
        <v>16</v>
      </c>
      <c r="D44" s="89" t="s">
        <v>44</v>
      </c>
      <c r="E44" s="89" t="s">
        <v>47</v>
      </c>
      <c r="F44" s="89" t="s">
        <v>23</v>
      </c>
      <c r="G44" s="89" t="s">
        <v>36</v>
      </c>
      <c r="H44" s="89" t="s">
        <v>45</v>
      </c>
      <c r="I44" s="97" t="s">
        <v>48</v>
      </c>
      <c r="J44" s="143">
        <v>5</v>
      </c>
      <c r="K44" s="143">
        <v>5</v>
      </c>
      <c r="L44" s="143">
        <v>5</v>
      </c>
    </row>
    <row r="45" spans="1:13" ht="18.75" customHeight="1">
      <c r="A45" s="95" t="s">
        <v>201</v>
      </c>
      <c r="B45" s="94">
        <v>910</v>
      </c>
      <c r="C45" s="221" t="s">
        <v>16</v>
      </c>
      <c r="D45" s="117" t="s">
        <v>31</v>
      </c>
      <c r="E45" s="97"/>
      <c r="F45" s="89"/>
      <c r="G45" s="89"/>
      <c r="H45" s="89"/>
      <c r="I45" s="125"/>
      <c r="J45" s="142">
        <f>J46+J50</f>
        <v>1</v>
      </c>
      <c r="K45" s="142">
        <f t="shared" ref="K45:L45" si="10">K46+K50</f>
        <v>0.5</v>
      </c>
      <c r="L45" s="142">
        <f t="shared" si="10"/>
        <v>0.5</v>
      </c>
    </row>
    <row r="46" spans="1:13" ht="54" customHeight="1">
      <c r="A46" s="95" t="s">
        <v>202</v>
      </c>
      <c r="B46" s="94">
        <v>910</v>
      </c>
      <c r="C46" s="89" t="s">
        <v>16</v>
      </c>
      <c r="D46" s="89" t="s">
        <v>31</v>
      </c>
      <c r="E46" s="97" t="s">
        <v>44</v>
      </c>
      <c r="F46" s="89"/>
      <c r="G46" s="89"/>
      <c r="H46" s="89"/>
      <c r="I46" s="125"/>
      <c r="J46" s="143">
        <f>J47</f>
        <v>0.5</v>
      </c>
      <c r="K46" s="143">
        <f t="shared" ref="K46:L48" si="11">K47</f>
        <v>0</v>
      </c>
      <c r="L46" s="143">
        <f t="shared" si="11"/>
        <v>0</v>
      </c>
    </row>
    <row r="47" spans="1:13" ht="20.25" customHeight="1">
      <c r="A47" s="95" t="s">
        <v>204</v>
      </c>
      <c r="B47" s="94">
        <v>910</v>
      </c>
      <c r="C47" s="89" t="s">
        <v>16</v>
      </c>
      <c r="D47" s="89" t="s">
        <v>31</v>
      </c>
      <c r="E47" s="97" t="s">
        <v>44</v>
      </c>
      <c r="F47" s="89" t="s">
        <v>34</v>
      </c>
      <c r="G47" s="89" t="s">
        <v>36</v>
      </c>
      <c r="H47" s="89" t="s">
        <v>203</v>
      </c>
      <c r="I47" s="125"/>
      <c r="J47" s="143">
        <f>J48</f>
        <v>0.5</v>
      </c>
      <c r="K47" s="143">
        <f t="shared" si="11"/>
        <v>0</v>
      </c>
      <c r="L47" s="143">
        <f t="shared" si="11"/>
        <v>0</v>
      </c>
    </row>
    <row r="48" spans="1:13" ht="24.75" customHeight="1">
      <c r="A48" s="95" t="s">
        <v>96</v>
      </c>
      <c r="B48" s="94">
        <v>910</v>
      </c>
      <c r="C48" s="89" t="s">
        <v>16</v>
      </c>
      <c r="D48" s="89" t="s">
        <v>31</v>
      </c>
      <c r="E48" s="97" t="s">
        <v>44</v>
      </c>
      <c r="F48" s="89" t="s">
        <v>34</v>
      </c>
      <c r="G48" s="89" t="s">
        <v>36</v>
      </c>
      <c r="H48" s="89" t="s">
        <v>203</v>
      </c>
      <c r="I48" s="125" t="s">
        <v>98</v>
      </c>
      <c r="J48" s="143">
        <f>J49</f>
        <v>0.5</v>
      </c>
      <c r="K48" s="143">
        <f t="shared" si="11"/>
        <v>0</v>
      </c>
      <c r="L48" s="143">
        <f t="shared" si="11"/>
        <v>0</v>
      </c>
    </row>
    <row r="49" spans="1:12" ht="30.75" customHeight="1">
      <c r="A49" s="95" t="s">
        <v>97</v>
      </c>
      <c r="B49" s="94">
        <v>910</v>
      </c>
      <c r="C49" s="89" t="s">
        <v>16</v>
      </c>
      <c r="D49" s="89" t="s">
        <v>31</v>
      </c>
      <c r="E49" s="97" t="s">
        <v>44</v>
      </c>
      <c r="F49" s="89" t="s">
        <v>34</v>
      </c>
      <c r="G49" s="89" t="s">
        <v>36</v>
      </c>
      <c r="H49" s="89" t="s">
        <v>203</v>
      </c>
      <c r="I49" s="125" t="s">
        <v>99</v>
      </c>
      <c r="J49" s="143">
        <v>0.5</v>
      </c>
      <c r="K49" s="143">
        <v>0</v>
      </c>
      <c r="L49" s="143">
        <v>0</v>
      </c>
    </row>
    <row r="50" spans="1:12" ht="37.5" customHeight="1">
      <c r="A50" s="95" t="s">
        <v>226</v>
      </c>
      <c r="B50" s="94">
        <v>910</v>
      </c>
      <c r="C50" s="6" t="s">
        <v>16</v>
      </c>
      <c r="D50" s="6" t="s">
        <v>31</v>
      </c>
      <c r="E50" s="6" t="s">
        <v>223</v>
      </c>
      <c r="F50" s="89"/>
      <c r="G50" s="89"/>
      <c r="H50" s="89"/>
      <c r="I50" s="125"/>
      <c r="J50" s="143">
        <f>J51</f>
        <v>0.5</v>
      </c>
      <c r="K50" s="143">
        <f t="shared" ref="K50:L52" si="12">K51</f>
        <v>0.5</v>
      </c>
      <c r="L50" s="143">
        <f t="shared" si="12"/>
        <v>0.5</v>
      </c>
    </row>
    <row r="51" spans="1:12" ht="37.5" customHeight="1">
      <c r="A51" s="95" t="s">
        <v>224</v>
      </c>
      <c r="B51" s="94">
        <v>910</v>
      </c>
      <c r="C51" s="6" t="s">
        <v>16</v>
      </c>
      <c r="D51" s="6" t="s">
        <v>31</v>
      </c>
      <c r="E51" s="6" t="s">
        <v>223</v>
      </c>
      <c r="F51" s="89" t="s">
        <v>34</v>
      </c>
      <c r="G51" s="89" t="s">
        <v>34</v>
      </c>
      <c r="H51" s="89" t="s">
        <v>225</v>
      </c>
      <c r="I51" s="125"/>
      <c r="J51" s="143">
        <f>J52</f>
        <v>0.5</v>
      </c>
      <c r="K51" s="143">
        <f t="shared" si="12"/>
        <v>0.5</v>
      </c>
      <c r="L51" s="143">
        <f t="shared" si="12"/>
        <v>0.5</v>
      </c>
    </row>
    <row r="52" spans="1:12" ht="24.75" customHeight="1">
      <c r="A52" s="95" t="s">
        <v>96</v>
      </c>
      <c r="B52" s="94">
        <v>910</v>
      </c>
      <c r="C52" s="6" t="s">
        <v>16</v>
      </c>
      <c r="D52" s="6" t="s">
        <v>31</v>
      </c>
      <c r="E52" s="6" t="s">
        <v>223</v>
      </c>
      <c r="F52" s="6" t="s">
        <v>34</v>
      </c>
      <c r="G52" s="6" t="s">
        <v>36</v>
      </c>
      <c r="H52" s="6" t="s">
        <v>225</v>
      </c>
      <c r="I52" s="6" t="s">
        <v>98</v>
      </c>
      <c r="J52" s="143">
        <f>J53</f>
        <v>0.5</v>
      </c>
      <c r="K52" s="143">
        <f t="shared" si="12"/>
        <v>0.5</v>
      </c>
      <c r="L52" s="143">
        <f t="shared" si="12"/>
        <v>0.5</v>
      </c>
    </row>
    <row r="53" spans="1:12" ht="30.75" customHeight="1">
      <c r="A53" s="95" t="s">
        <v>97</v>
      </c>
      <c r="B53" s="94">
        <v>910</v>
      </c>
      <c r="C53" s="6" t="s">
        <v>16</v>
      </c>
      <c r="D53" s="6" t="s">
        <v>31</v>
      </c>
      <c r="E53" s="6" t="s">
        <v>223</v>
      </c>
      <c r="F53" s="6" t="s">
        <v>34</v>
      </c>
      <c r="G53" s="6" t="s">
        <v>36</v>
      </c>
      <c r="H53" s="6" t="s">
        <v>225</v>
      </c>
      <c r="I53" s="6" t="s">
        <v>99</v>
      </c>
      <c r="J53" s="143">
        <v>0.5</v>
      </c>
      <c r="K53" s="143">
        <v>0.5</v>
      </c>
      <c r="L53" s="143">
        <v>0.5</v>
      </c>
    </row>
    <row r="54" spans="1:12" ht="23.25" customHeight="1">
      <c r="A54" s="141" t="s">
        <v>49</v>
      </c>
      <c r="B54" s="94">
        <v>910</v>
      </c>
      <c r="C54" s="117" t="s">
        <v>27</v>
      </c>
      <c r="D54" s="117"/>
      <c r="E54" s="148"/>
      <c r="F54" s="117"/>
      <c r="G54" s="117"/>
      <c r="H54" s="117"/>
      <c r="I54" s="151"/>
      <c r="J54" s="142">
        <f>J55</f>
        <v>159</v>
      </c>
      <c r="K54" s="142">
        <f>K55</f>
        <v>173.9</v>
      </c>
      <c r="L54" s="142">
        <f>L55</f>
        <v>180.2</v>
      </c>
    </row>
    <row r="55" spans="1:12" ht="21.75" customHeight="1">
      <c r="A55" s="144" t="s">
        <v>50</v>
      </c>
      <c r="B55" s="94">
        <v>910</v>
      </c>
      <c r="C55" s="152" t="s">
        <v>27</v>
      </c>
      <c r="D55" s="152" t="s">
        <v>28</v>
      </c>
      <c r="E55" s="102"/>
      <c r="F55" s="101"/>
      <c r="G55" s="101"/>
      <c r="H55" s="101"/>
      <c r="I55" s="153"/>
      <c r="J55" s="142">
        <f>J58</f>
        <v>159</v>
      </c>
      <c r="K55" s="142">
        <f>K58</f>
        <v>173.9</v>
      </c>
      <c r="L55" s="142">
        <f>L58</f>
        <v>180.2</v>
      </c>
    </row>
    <row r="56" spans="1:12" ht="30" customHeight="1">
      <c r="A56" s="149" t="s">
        <v>158</v>
      </c>
      <c r="B56" s="94">
        <v>910</v>
      </c>
      <c r="C56" s="133" t="s">
        <v>27</v>
      </c>
      <c r="D56" s="133" t="s">
        <v>28</v>
      </c>
      <c r="E56" s="6">
        <v>89</v>
      </c>
      <c r="F56" s="6"/>
      <c r="G56" s="6"/>
      <c r="H56" s="6"/>
      <c r="I56" s="88"/>
      <c r="J56" s="143">
        <f t="shared" ref="J56:L57" si="13">J57</f>
        <v>159</v>
      </c>
      <c r="K56" s="143">
        <f t="shared" si="13"/>
        <v>173.9</v>
      </c>
      <c r="L56" s="143">
        <f t="shared" si="13"/>
        <v>180.2</v>
      </c>
    </row>
    <row r="57" spans="1:12" ht="30" customHeight="1">
      <c r="A57" s="150" t="s">
        <v>159</v>
      </c>
      <c r="B57" s="94">
        <v>910</v>
      </c>
      <c r="C57" s="133" t="s">
        <v>27</v>
      </c>
      <c r="D57" s="133" t="s">
        <v>28</v>
      </c>
      <c r="E57" s="6">
        <v>89</v>
      </c>
      <c r="F57" s="6">
        <v>1</v>
      </c>
      <c r="G57" s="6"/>
      <c r="H57" s="6"/>
      <c r="I57" s="88"/>
      <c r="J57" s="143">
        <f t="shared" si="13"/>
        <v>159</v>
      </c>
      <c r="K57" s="143">
        <f t="shared" si="13"/>
        <v>173.9</v>
      </c>
      <c r="L57" s="143">
        <f t="shared" si="13"/>
        <v>180.2</v>
      </c>
    </row>
    <row r="58" spans="1:12" ht="39.75" customHeight="1">
      <c r="A58" s="154" t="s">
        <v>167</v>
      </c>
      <c r="B58" s="94">
        <v>910</v>
      </c>
      <c r="C58" s="133" t="s">
        <v>27</v>
      </c>
      <c r="D58" s="133" t="s">
        <v>28</v>
      </c>
      <c r="E58" s="155">
        <v>89</v>
      </c>
      <c r="F58" s="6">
        <v>1</v>
      </c>
      <c r="G58" s="6" t="s">
        <v>36</v>
      </c>
      <c r="H58" s="6">
        <v>51180</v>
      </c>
      <c r="I58" s="88"/>
      <c r="J58" s="39">
        <f>J59+J61</f>
        <v>159</v>
      </c>
      <c r="K58" s="39">
        <f>K59+K61</f>
        <v>173.9</v>
      </c>
      <c r="L58" s="39">
        <f>L59+L61</f>
        <v>180.2</v>
      </c>
    </row>
    <row r="59" spans="1:12" ht="32.25" customHeight="1">
      <c r="A59" s="103" t="s">
        <v>100</v>
      </c>
      <c r="B59" s="94">
        <v>910</v>
      </c>
      <c r="C59" s="133" t="s">
        <v>27</v>
      </c>
      <c r="D59" s="133" t="s">
        <v>28</v>
      </c>
      <c r="E59" s="155">
        <v>89</v>
      </c>
      <c r="F59" s="6">
        <v>1</v>
      </c>
      <c r="G59" s="6" t="s">
        <v>36</v>
      </c>
      <c r="H59" s="6" t="s">
        <v>51</v>
      </c>
      <c r="I59" s="88" t="s">
        <v>102</v>
      </c>
      <c r="J59" s="39">
        <f>J60</f>
        <v>145</v>
      </c>
      <c r="K59" s="39">
        <f>K60</f>
        <v>145</v>
      </c>
      <c r="L59" s="39">
        <f>L60</f>
        <v>145</v>
      </c>
    </row>
    <row r="60" spans="1:12" ht="39.75" customHeight="1">
      <c r="A60" s="103" t="s">
        <v>101</v>
      </c>
      <c r="B60" s="94">
        <v>910</v>
      </c>
      <c r="C60" s="133" t="s">
        <v>27</v>
      </c>
      <c r="D60" s="133" t="s">
        <v>28</v>
      </c>
      <c r="E60" s="155">
        <v>89</v>
      </c>
      <c r="F60" s="6">
        <v>1</v>
      </c>
      <c r="G60" s="6" t="s">
        <v>36</v>
      </c>
      <c r="H60" s="6" t="s">
        <v>51</v>
      </c>
      <c r="I60" s="88" t="s">
        <v>103</v>
      </c>
      <c r="J60" s="39">
        <v>145</v>
      </c>
      <c r="K60" s="39">
        <v>145</v>
      </c>
      <c r="L60" s="39">
        <v>145</v>
      </c>
    </row>
    <row r="61" spans="1:12" ht="27.75" customHeight="1">
      <c r="A61" s="95" t="s">
        <v>96</v>
      </c>
      <c r="B61" s="94">
        <v>910</v>
      </c>
      <c r="C61" s="133" t="s">
        <v>27</v>
      </c>
      <c r="D61" s="133" t="s">
        <v>28</v>
      </c>
      <c r="E61" s="155">
        <v>89</v>
      </c>
      <c r="F61" s="6">
        <v>1</v>
      </c>
      <c r="G61" s="6" t="s">
        <v>36</v>
      </c>
      <c r="H61" s="6">
        <v>51180</v>
      </c>
      <c r="I61" s="88" t="s">
        <v>98</v>
      </c>
      <c r="J61" s="39">
        <f t="shared" ref="J61:L61" si="14">J62</f>
        <v>14</v>
      </c>
      <c r="K61" s="39">
        <f t="shared" si="14"/>
        <v>28.9</v>
      </c>
      <c r="L61" s="39">
        <f t="shared" si="14"/>
        <v>35.200000000000003</v>
      </c>
    </row>
    <row r="62" spans="1:12" ht="21.75" customHeight="1">
      <c r="A62" s="95" t="s">
        <v>97</v>
      </c>
      <c r="B62" s="94">
        <v>910</v>
      </c>
      <c r="C62" s="133" t="s">
        <v>27</v>
      </c>
      <c r="D62" s="133" t="s">
        <v>28</v>
      </c>
      <c r="E62" s="155">
        <v>89</v>
      </c>
      <c r="F62" s="6">
        <v>1</v>
      </c>
      <c r="G62" s="6" t="s">
        <v>36</v>
      </c>
      <c r="H62" s="6">
        <v>51180</v>
      </c>
      <c r="I62" s="88" t="s">
        <v>99</v>
      </c>
      <c r="J62" s="39">
        <v>14</v>
      </c>
      <c r="K62" s="39">
        <v>28.9</v>
      </c>
      <c r="L62" s="39">
        <v>35.200000000000003</v>
      </c>
    </row>
    <row r="63" spans="1:12">
      <c r="A63" s="144" t="s">
        <v>52</v>
      </c>
      <c r="B63" s="94">
        <v>910</v>
      </c>
      <c r="C63" s="152" t="s">
        <v>17</v>
      </c>
      <c r="D63" s="152"/>
      <c r="E63" s="101"/>
      <c r="F63" s="101"/>
      <c r="G63" s="101"/>
      <c r="H63" s="101"/>
      <c r="I63" s="101"/>
      <c r="J63" s="156">
        <f>J64+J73</f>
        <v>1020.94811</v>
      </c>
      <c r="K63" s="156">
        <f t="shared" ref="K63:L63" si="15">K64</f>
        <v>389.8</v>
      </c>
      <c r="L63" s="156">
        <f t="shared" si="15"/>
        <v>519.5</v>
      </c>
    </row>
    <row r="64" spans="1:12">
      <c r="A64" s="144" t="s">
        <v>53</v>
      </c>
      <c r="B64" s="94">
        <v>910</v>
      </c>
      <c r="C64" s="101" t="s">
        <v>17</v>
      </c>
      <c r="D64" s="101" t="s">
        <v>29</v>
      </c>
      <c r="E64" s="157"/>
      <c r="F64" s="157"/>
      <c r="G64" s="157"/>
      <c r="H64" s="157"/>
      <c r="I64" s="101"/>
      <c r="J64" s="39">
        <f>J65+J69</f>
        <v>420.94810999999999</v>
      </c>
      <c r="K64" s="39">
        <f t="shared" ref="K64:L64" si="16">K65+K69</f>
        <v>389.8</v>
      </c>
      <c r="L64" s="39">
        <f t="shared" si="16"/>
        <v>519.5</v>
      </c>
    </row>
    <row r="65" spans="1:15" ht="48" customHeight="1">
      <c r="A65" s="149" t="s">
        <v>198</v>
      </c>
      <c r="B65" s="94">
        <v>910</v>
      </c>
      <c r="C65" s="89" t="s">
        <v>17</v>
      </c>
      <c r="D65" s="89" t="s">
        <v>29</v>
      </c>
      <c r="E65" s="89" t="s">
        <v>31</v>
      </c>
      <c r="F65" s="89"/>
      <c r="G65" s="89"/>
      <c r="H65" s="89"/>
      <c r="I65" s="6"/>
      <c r="J65" s="39">
        <f>J66</f>
        <v>406.24811</v>
      </c>
      <c r="K65" s="39">
        <f t="shared" ref="K65:L67" si="17">K66</f>
        <v>389.8</v>
      </c>
      <c r="L65" s="39">
        <f t="shared" si="17"/>
        <v>519.5</v>
      </c>
    </row>
    <row r="66" spans="1:15" ht="144" customHeight="1">
      <c r="A66" s="194" t="s">
        <v>207</v>
      </c>
      <c r="B66" s="94">
        <v>910</v>
      </c>
      <c r="C66" s="89" t="s">
        <v>17</v>
      </c>
      <c r="D66" s="89" t="s">
        <v>29</v>
      </c>
      <c r="E66" s="89" t="s">
        <v>31</v>
      </c>
      <c r="F66" s="89" t="s">
        <v>34</v>
      </c>
      <c r="G66" s="89" t="s">
        <v>16</v>
      </c>
      <c r="H66" s="89" t="s">
        <v>221</v>
      </c>
      <c r="I66" s="6"/>
      <c r="J66" s="39">
        <f>J67</f>
        <v>406.24811</v>
      </c>
      <c r="K66" s="39">
        <f t="shared" si="17"/>
        <v>389.8</v>
      </c>
      <c r="L66" s="39">
        <f t="shared" si="17"/>
        <v>519.5</v>
      </c>
    </row>
    <row r="67" spans="1:15" ht="22.5" customHeight="1">
      <c r="A67" s="95" t="s">
        <v>96</v>
      </c>
      <c r="B67" s="94">
        <v>910</v>
      </c>
      <c r="C67" s="89" t="s">
        <v>17</v>
      </c>
      <c r="D67" s="89" t="s">
        <v>29</v>
      </c>
      <c r="E67" s="89" t="s">
        <v>31</v>
      </c>
      <c r="F67" s="89" t="s">
        <v>34</v>
      </c>
      <c r="G67" s="89" t="s">
        <v>16</v>
      </c>
      <c r="H67" s="89" t="s">
        <v>221</v>
      </c>
      <c r="I67" s="6" t="s">
        <v>98</v>
      </c>
      <c r="J67" s="39">
        <f>J68</f>
        <v>406.24811</v>
      </c>
      <c r="K67" s="39">
        <f t="shared" si="17"/>
        <v>389.8</v>
      </c>
      <c r="L67" s="39">
        <f t="shared" si="17"/>
        <v>519.5</v>
      </c>
    </row>
    <row r="68" spans="1:15" ht="31.5">
      <c r="A68" s="95" t="s">
        <v>97</v>
      </c>
      <c r="B68" s="94">
        <v>910</v>
      </c>
      <c r="C68" s="89" t="s">
        <v>17</v>
      </c>
      <c r="D68" s="89" t="s">
        <v>29</v>
      </c>
      <c r="E68" s="89" t="s">
        <v>31</v>
      </c>
      <c r="F68" s="89" t="s">
        <v>34</v>
      </c>
      <c r="G68" s="89" t="s">
        <v>16</v>
      </c>
      <c r="H68" s="89" t="s">
        <v>221</v>
      </c>
      <c r="I68" s="6" t="s">
        <v>99</v>
      </c>
      <c r="J68" s="39">
        <f>361.6+44.64811</f>
        <v>406.24811</v>
      </c>
      <c r="K68" s="39">
        <v>389.8</v>
      </c>
      <c r="L68" s="39">
        <v>519.5</v>
      </c>
      <c r="M68" s="240" t="s">
        <v>231</v>
      </c>
      <c r="N68" s="242"/>
      <c r="O68" s="242"/>
    </row>
    <row r="69" spans="1:15" ht="39.75" customHeight="1">
      <c r="A69" s="119" t="s">
        <v>199</v>
      </c>
      <c r="B69" s="94">
        <v>910</v>
      </c>
      <c r="C69" s="6" t="s">
        <v>17</v>
      </c>
      <c r="D69" s="6" t="s">
        <v>29</v>
      </c>
      <c r="E69" s="6" t="s">
        <v>205</v>
      </c>
      <c r="F69" s="6"/>
      <c r="G69" s="6"/>
      <c r="H69" s="6"/>
      <c r="I69" s="6"/>
      <c r="J69" s="39">
        <f>J70</f>
        <v>14.7</v>
      </c>
      <c r="K69" s="39">
        <f t="shared" ref="K69:L71" si="18">K70</f>
        <v>0</v>
      </c>
      <c r="L69" s="39">
        <f t="shared" si="18"/>
        <v>0</v>
      </c>
    </row>
    <row r="70" spans="1:15" ht="157.5">
      <c r="A70" s="194" t="s">
        <v>207</v>
      </c>
      <c r="B70" s="94">
        <v>910</v>
      </c>
      <c r="C70" s="89" t="s">
        <v>17</v>
      </c>
      <c r="D70" s="89" t="s">
        <v>29</v>
      </c>
      <c r="E70" s="89" t="s">
        <v>205</v>
      </c>
      <c r="F70" s="89" t="s">
        <v>34</v>
      </c>
      <c r="G70" s="89" t="s">
        <v>16</v>
      </c>
      <c r="H70" s="89" t="s">
        <v>221</v>
      </c>
      <c r="I70" s="6"/>
      <c r="J70" s="39">
        <f>J71</f>
        <v>14.7</v>
      </c>
      <c r="K70" s="39">
        <f t="shared" si="18"/>
        <v>0</v>
      </c>
      <c r="L70" s="39">
        <f t="shared" si="18"/>
        <v>0</v>
      </c>
    </row>
    <row r="71" spans="1:15" ht="31.5">
      <c r="A71" s="95" t="s">
        <v>96</v>
      </c>
      <c r="B71" s="94">
        <v>910</v>
      </c>
      <c r="C71" s="89" t="s">
        <v>17</v>
      </c>
      <c r="D71" s="89" t="s">
        <v>29</v>
      </c>
      <c r="E71" s="89" t="s">
        <v>205</v>
      </c>
      <c r="F71" s="89" t="s">
        <v>34</v>
      </c>
      <c r="G71" s="89" t="s">
        <v>16</v>
      </c>
      <c r="H71" s="89" t="s">
        <v>221</v>
      </c>
      <c r="I71" s="6" t="s">
        <v>98</v>
      </c>
      <c r="J71" s="39">
        <f>J72</f>
        <v>14.7</v>
      </c>
      <c r="K71" s="39">
        <f t="shared" si="18"/>
        <v>0</v>
      </c>
      <c r="L71" s="39">
        <f t="shared" si="18"/>
        <v>0</v>
      </c>
    </row>
    <row r="72" spans="1:15" ht="31.5">
      <c r="A72" s="95" t="s">
        <v>97</v>
      </c>
      <c r="B72" s="94">
        <v>910</v>
      </c>
      <c r="C72" s="89" t="s">
        <v>17</v>
      </c>
      <c r="D72" s="89" t="s">
        <v>29</v>
      </c>
      <c r="E72" s="89" t="s">
        <v>205</v>
      </c>
      <c r="F72" s="89" t="s">
        <v>34</v>
      </c>
      <c r="G72" s="89" t="s">
        <v>16</v>
      </c>
      <c r="H72" s="89" t="s">
        <v>221</v>
      </c>
      <c r="I72" s="6" t="s">
        <v>99</v>
      </c>
      <c r="J72" s="39">
        <v>14.7</v>
      </c>
      <c r="K72" s="39">
        <v>0</v>
      </c>
      <c r="L72" s="39">
        <v>0</v>
      </c>
    </row>
    <row r="73" spans="1:15">
      <c r="A73" s="249" t="s">
        <v>227</v>
      </c>
      <c r="B73" s="94">
        <v>910</v>
      </c>
      <c r="C73" s="117" t="s">
        <v>17</v>
      </c>
      <c r="D73" s="117" t="s">
        <v>137</v>
      </c>
      <c r="E73" s="89"/>
      <c r="F73" s="89"/>
      <c r="G73" s="89"/>
      <c r="H73" s="89"/>
      <c r="I73" s="6"/>
      <c r="J73" s="156">
        <f>J74</f>
        <v>600</v>
      </c>
      <c r="K73" s="156">
        <f t="shared" ref="K73:L77" si="19">K74</f>
        <v>0</v>
      </c>
      <c r="L73" s="156">
        <f t="shared" si="19"/>
        <v>0</v>
      </c>
      <c r="M73" s="245"/>
    </row>
    <row r="74" spans="1:15" ht="31.5">
      <c r="A74" s="149" t="s">
        <v>158</v>
      </c>
      <c r="B74" s="94">
        <v>910</v>
      </c>
      <c r="C74" s="89" t="s">
        <v>17</v>
      </c>
      <c r="D74" s="89" t="s">
        <v>137</v>
      </c>
      <c r="E74" s="89" t="s">
        <v>47</v>
      </c>
      <c r="F74" s="89"/>
      <c r="G74" s="89"/>
      <c r="H74" s="89"/>
      <c r="I74" s="6"/>
      <c r="J74" s="39">
        <f>J75</f>
        <v>600</v>
      </c>
      <c r="K74" s="39">
        <f t="shared" si="19"/>
        <v>0</v>
      </c>
      <c r="L74" s="39">
        <f t="shared" si="19"/>
        <v>0</v>
      </c>
    </row>
    <row r="75" spans="1:15" ht="47.25">
      <c r="A75" s="150" t="s">
        <v>159</v>
      </c>
      <c r="B75" s="94">
        <v>910</v>
      </c>
      <c r="C75" s="89" t="s">
        <v>17</v>
      </c>
      <c r="D75" s="89" t="s">
        <v>137</v>
      </c>
      <c r="E75" s="89" t="s">
        <v>47</v>
      </c>
      <c r="F75" s="89" t="s">
        <v>23</v>
      </c>
      <c r="G75" s="89"/>
      <c r="H75" s="89"/>
      <c r="I75" s="6"/>
      <c r="J75" s="39">
        <f>J76</f>
        <v>600</v>
      </c>
      <c r="K75" s="39">
        <f t="shared" si="19"/>
        <v>0</v>
      </c>
      <c r="L75" s="39">
        <f t="shared" si="19"/>
        <v>0</v>
      </c>
    </row>
    <row r="76" spans="1:15" ht="78.75">
      <c r="A76" s="150" t="s">
        <v>228</v>
      </c>
      <c r="B76" s="94">
        <v>910</v>
      </c>
      <c r="C76" s="89" t="s">
        <v>17</v>
      </c>
      <c r="D76" s="89" t="s">
        <v>137</v>
      </c>
      <c r="E76" s="89" t="s">
        <v>47</v>
      </c>
      <c r="F76" s="89" t="s">
        <v>23</v>
      </c>
      <c r="G76" s="89" t="s">
        <v>36</v>
      </c>
      <c r="H76" s="89" t="s">
        <v>229</v>
      </c>
      <c r="I76" s="6"/>
      <c r="J76" s="39">
        <f>J77</f>
        <v>600</v>
      </c>
      <c r="K76" s="39">
        <f t="shared" si="19"/>
        <v>0</v>
      </c>
      <c r="L76" s="39">
        <f t="shared" si="19"/>
        <v>0</v>
      </c>
    </row>
    <row r="77" spans="1:15" ht="31.5">
      <c r="A77" s="95" t="s">
        <v>96</v>
      </c>
      <c r="B77" s="94">
        <v>910</v>
      </c>
      <c r="C77" s="89" t="s">
        <v>17</v>
      </c>
      <c r="D77" s="89" t="s">
        <v>137</v>
      </c>
      <c r="E77" s="89" t="s">
        <v>47</v>
      </c>
      <c r="F77" s="89" t="s">
        <v>23</v>
      </c>
      <c r="G77" s="89" t="s">
        <v>36</v>
      </c>
      <c r="H77" s="89" t="s">
        <v>229</v>
      </c>
      <c r="I77" s="6" t="s">
        <v>98</v>
      </c>
      <c r="J77" s="39">
        <f>J78</f>
        <v>600</v>
      </c>
      <c r="K77" s="39">
        <f t="shared" si="19"/>
        <v>0</v>
      </c>
      <c r="L77" s="39">
        <f t="shared" si="19"/>
        <v>0</v>
      </c>
    </row>
    <row r="78" spans="1:15" ht="31.5">
      <c r="A78" s="95" t="s">
        <v>97</v>
      </c>
      <c r="B78" s="94">
        <v>910</v>
      </c>
      <c r="C78" s="89" t="s">
        <v>17</v>
      </c>
      <c r="D78" s="89" t="s">
        <v>137</v>
      </c>
      <c r="E78" s="89" t="s">
        <v>47</v>
      </c>
      <c r="F78" s="89" t="s">
        <v>23</v>
      </c>
      <c r="G78" s="89" t="s">
        <v>36</v>
      </c>
      <c r="H78" s="89" t="s">
        <v>229</v>
      </c>
      <c r="I78" s="6" t="s">
        <v>99</v>
      </c>
      <c r="J78" s="39">
        <v>600</v>
      </c>
      <c r="K78" s="39">
        <v>0</v>
      </c>
      <c r="L78" s="39">
        <v>0</v>
      </c>
    </row>
    <row r="79" spans="1:15">
      <c r="A79" s="144" t="s">
        <v>20</v>
      </c>
      <c r="B79" s="94">
        <v>910</v>
      </c>
      <c r="C79" s="101" t="s">
        <v>19</v>
      </c>
      <c r="D79" s="101"/>
      <c r="E79" s="101"/>
      <c r="F79" s="101"/>
      <c r="G79" s="101"/>
      <c r="H79" s="40"/>
      <c r="I79" s="40"/>
      <c r="J79" s="138">
        <f>J86+J80</f>
        <v>223.5196</v>
      </c>
      <c r="K79" s="138">
        <f t="shared" ref="K79:L79" si="20">K86+K80</f>
        <v>110.52447000000001</v>
      </c>
      <c r="L79" s="138">
        <f t="shared" si="20"/>
        <v>126.12935999999999</v>
      </c>
    </row>
    <row r="80" spans="1:15">
      <c r="A80" s="144" t="s">
        <v>54</v>
      </c>
      <c r="B80" s="94">
        <v>910</v>
      </c>
      <c r="C80" s="101" t="s">
        <v>19</v>
      </c>
      <c r="D80" s="101" t="s">
        <v>27</v>
      </c>
      <c r="E80" s="101"/>
      <c r="F80" s="101"/>
      <c r="G80" s="101"/>
      <c r="H80" s="137"/>
      <c r="I80" s="137"/>
      <c r="J80" s="138">
        <f>J81</f>
        <v>70</v>
      </c>
      <c r="K80" s="138">
        <f t="shared" ref="K80:L84" si="21">K81</f>
        <v>30</v>
      </c>
      <c r="L80" s="138">
        <f t="shared" si="21"/>
        <v>30</v>
      </c>
    </row>
    <row r="81" spans="1:12" ht="31.5">
      <c r="A81" s="149" t="s">
        <v>158</v>
      </c>
      <c r="B81" s="94">
        <v>910</v>
      </c>
      <c r="C81" s="6" t="s">
        <v>19</v>
      </c>
      <c r="D81" s="6" t="s">
        <v>27</v>
      </c>
      <c r="E81" s="6" t="s">
        <v>47</v>
      </c>
      <c r="F81" s="6"/>
      <c r="G81" s="6"/>
      <c r="H81" s="40"/>
      <c r="I81" s="40"/>
      <c r="J81" s="41">
        <f>J82</f>
        <v>70</v>
      </c>
      <c r="K81" s="41">
        <f t="shared" si="21"/>
        <v>30</v>
      </c>
      <c r="L81" s="41">
        <f t="shared" si="21"/>
        <v>30</v>
      </c>
    </row>
    <row r="82" spans="1:12" ht="47.25">
      <c r="A82" s="150" t="s">
        <v>159</v>
      </c>
      <c r="B82" s="94">
        <v>910</v>
      </c>
      <c r="C82" s="6" t="s">
        <v>19</v>
      </c>
      <c r="D82" s="6" t="s">
        <v>27</v>
      </c>
      <c r="E82" s="6" t="s">
        <v>47</v>
      </c>
      <c r="F82" s="6" t="s">
        <v>23</v>
      </c>
      <c r="G82" s="6"/>
      <c r="H82" s="40"/>
      <c r="I82" s="40"/>
      <c r="J82" s="41">
        <f>J83</f>
        <v>70</v>
      </c>
      <c r="K82" s="41">
        <f t="shared" si="21"/>
        <v>30</v>
      </c>
      <c r="L82" s="41">
        <f t="shared" si="21"/>
        <v>30</v>
      </c>
    </row>
    <row r="83" spans="1:12" ht="47.25">
      <c r="A83" s="119" t="s">
        <v>222</v>
      </c>
      <c r="B83" s="94">
        <v>910</v>
      </c>
      <c r="C83" s="6" t="s">
        <v>19</v>
      </c>
      <c r="D83" s="6" t="s">
        <v>27</v>
      </c>
      <c r="E83" s="6">
        <v>89</v>
      </c>
      <c r="F83" s="6">
        <v>1</v>
      </c>
      <c r="G83" s="6" t="s">
        <v>36</v>
      </c>
      <c r="H83" s="6" t="s">
        <v>200</v>
      </c>
      <c r="I83" s="88"/>
      <c r="J83" s="41">
        <f>J84</f>
        <v>70</v>
      </c>
      <c r="K83" s="41">
        <f t="shared" si="21"/>
        <v>30</v>
      </c>
      <c r="L83" s="41">
        <f t="shared" si="21"/>
        <v>30</v>
      </c>
    </row>
    <row r="84" spans="1:12" ht="23.25" customHeight="1">
      <c r="A84" s="95" t="s">
        <v>96</v>
      </c>
      <c r="B84" s="94">
        <v>910</v>
      </c>
      <c r="C84" s="6" t="s">
        <v>19</v>
      </c>
      <c r="D84" s="6" t="s">
        <v>27</v>
      </c>
      <c r="E84" s="6">
        <v>89</v>
      </c>
      <c r="F84" s="6">
        <v>1</v>
      </c>
      <c r="G84" s="6" t="s">
        <v>36</v>
      </c>
      <c r="H84" s="6" t="s">
        <v>200</v>
      </c>
      <c r="I84" s="88" t="s">
        <v>98</v>
      </c>
      <c r="J84" s="41">
        <f>J85</f>
        <v>70</v>
      </c>
      <c r="K84" s="41">
        <f t="shared" si="21"/>
        <v>30</v>
      </c>
      <c r="L84" s="41">
        <f t="shared" si="21"/>
        <v>30</v>
      </c>
    </row>
    <row r="85" spans="1:12" ht="31.5">
      <c r="A85" s="95" t="s">
        <v>97</v>
      </c>
      <c r="B85" s="94">
        <v>910</v>
      </c>
      <c r="C85" s="6" t="s">
        <v>19</v>
      </c>
      <c r="D85" s="6" t="s">
        <v>27</v>
      </c>
      <c r="E85" s="6">
        <v>89</v>
      </c>
      <c r="F85" s="6">
        <v>1</v>
      </c>
      <c r="G85" s="6" t="s">
        <v>36</v>
      </c>
      <c r="H85" s="6" t="s">
        <v>200</v>
      </c>
      <c r="I85" s="88" t="s">
        <v>99</v>
      </c>
      <c r="J85" s="41">
        <v>70</v>
      </c>
      <c r="K85" s="41">
        <v>30</v>
      </c>
      <c r="L85" s="41">
        <v>30</v>
      </c>
    </row>
    <row r="86" spans="1:12">
      <c r="A86" s="144" t="s">
        <v>55</v>
      </c>
      <c r="B86" s="94">
        <v>910</v>
      </c>
      <c r="C86" s="101" t="s">
        <v>19</v>
      </c>
      <c r="D86" s="101" t="s">
        <v>28</v>
      </c>
      <c r="E86" s="101"/>
      <c r="F86" s="101"/>
      <c r="G86" s="147"/>
      <c r="H86" s="137"/>
      <c r="I86" s="137"/>
      <c r="J86" s="138">
        <f>J87</f>
        <v>153.5196</v>
      </c>
      <c r="K86" s="138">
        <f t="shared" ref="K86:L86" si="22">K87</f>
        <v>80.524470000000008</v>
      </c>
      <c r="L86" s="138">
        <f t="shared" si="22"/>
        <v>96.129359999999991</v>
      </c>
    </row>
    <row r="87" spans="1:12" ht="31.5">
      <c r="A87" s="149" t="s">
        <v>158</v>
      </c>
      <c r="B87" s="94">
        <v>910</v>
      </c>
      <c r="C87" s="6" t="s">
        <v>19</v>
      </c>
      <c r="D87" s="6" t="s">
        <v>28</v>
      </c>
      <c r="E87" s="6" t="s">
        <v>47</v>
      </c>
      <c r="F87" s="6"/>
      <c r="G87" s="147"/>
      <c r="H87" s="40"/>
      <c r="I87" s="40"/>
      <c r="J87" s="41">
        <f>J89+J92</f>
        <v>153.5196</v>
      </c>
      <c r="K87" s="41">
        <f>K89+K92</f>
        <v>80.524470000000008</v>
      </c>
      <c r="L87" s="41">
        <f>L89+L92</f>
        <v>96.129359999999991</v>
      </c>
    </row>
    <row r="88" spans="1:12" ht="47.25">
      <c r="A88" s="150" t="s">
        <v>159</v>
      </c>
      <c r="B88" s="94">
        <v>910</v>
      </c>
      <c r="C88" s="6" t="s">
        <v>19</v>
      </c>
      <c r="D88" s="6" t="s">
        <v>28</v>
      </c>
      <c r="E88" s="6" t="s">
        <v>47</v>
      </c>
      <c r="F88" s="120">
        <v>1</v>
      </c>
      <c r="G88" s="147"/>
      <c r="H88" s="40"/>
      <c r="I88" s="40"/>
      <c r="J88" s="41">
        <f>J89+J92</f>
        <v>153.5196</v>
      </c>
      <c r="K88" s="41">
        <f>K89+K92</f>
        <v>80.524470000000008</v>
      </c>
      <c r="L88" s="41">
        <f>L89+L92</f>
        <v>96.129359999999991</v>
      </c>
    </row>
    <row r="89" spans="1:12">
      <c r="A89" s="95" t="s">
        <v>56</v>
      </c>
      <c r="B89" s="94">
        <v>910</v>
      </c>
      <c r="C89" s="6" t="s">
        <v>19</v>
      </c>
      <c r="D89" s="6" t="s">
        <v>28</v>
      </c>
      <c r="E89" s="6" t="s">
        <v>47</v>
      </c>
      <c r="F89" s="120">
        <v>1</v>
      </c>
      <c r="G89" s="89" t="s">
        <v>36</v>
      </c>
      <c r="H89" s="120">
        <v>43010</v>
      </c>
      <c r="I89" s="40"/>
      <c r="J89" s="41">
        <f>J90</f>
        <v>80</v>
      </c>
      <c r="K89" s="41">
        <f t="shared" ref="K89:L89" si="23">K90</f>
        <v>50</v>
      </c>
      <c r="L89" s="41">
        <f t="shared" si="23"/>
        <v>80</v>
      </c>
    </row>
    <row r="90" spans="1:12" ht="17.25" customHeight="1">
      <c r="A90" s="95" t="s">
        <v>96</v>
      </c>
      <c r="B90" s="94">
        <v>910</v>
      </c>
      <c r="C90" s="6" t="s">
        <v>19</v>
      </c>
      <c r="D90" s="6" t="s">
        <v>28</v>
      </c>
      <c r="E90" s="6" t="s">
        <v>47</v>
      </c>
      <c r="F90" s="120">
        <v>1</v>
      </c>
      <c r="G90" s="89" t="s">
        <v>36</v>
      </c>
      <c r="H90" s="120">
        <v>43010</v>
      </c>
      <c r="I90" s="120">
        <v>200</v>
      </c>
      <c r="J90" s="41">
        <f>J91</f>
        <v>80</v>
      </c>
      <c r="K90" s="41">
        <f>K91</f>
        <v>50</v>
      </c>
      <c r="L90" s="41">
        <f>L91</f>
        <v>80</v>
      </c>
    </row>
    <row r="91" spans="1:12" ht="31.5">
      <c r="A91" s="95" t="s">
        <v>97</v>
      </c>
      <c r="B91" s="94">
        <v>910</v>
      </c>
      <c r="C91" s="6" t="s">
        <v>19</v>
      </c>
      <c r="D91" s="6" t="s">
        <v>28</v>
      </c>
      <c r="E91" s="6" t="s">
        <v>47</v>
      </c>
      <c r="F91" s="120">
        <v>1</v>
      </c>
      <c r="G91" s="89" t="s">
        <v>36</v>
      </c>
      <c r="H91" s="120">
        <v>43010</v>
      </c>
      <c r="I91" s="120">
        <v>240</v>
      </c>
      <c r="J91" s="41">
        <v>80</v>
      </c>
      <c r="K91" s="41">
        <v>50</v>
      </c>
      <c r="L91" s="41">
        <v>80</v>
      </c>
    </row>
    <row r="92" spans="1:12" ht="19.5" customHeight="1">
      <c r="A92" s="95" t="s">
        <v>135</v>
      </c>
      <c r="B92" s="94">
        <v>910</v>
      </c>
      <c r="C92" s="6" t="s">
        <v>19</v>
      </c>
      <c r="D92" s="6" t="s">
        <v>28</v>
      </c>
      <c r="E92" s="6" t="s">
        <v>47</v>
      </c>
      <c r="F92" s="120">
        <v>1</v>
      </c>
      <c r="G92" s="89" t="s">
        <v>36</v>
      </c>
      <c r="H92" s="120">
        <v>43040</v>
      </c>
      <c r="I92" s="40"/>
      <c r="J92" s="41">
        <f>J93</f>
        <v>73.519599999999997</v>
      </c>
      <c r="K92" s="41">
        <f t="shared" ref="K92:L93" si="24">K93</f>
        <v>30.524470000000001</v>
      </c>
      <c r="L92" s="41">
        <f t="shared" si="24"/>
        <v>16.129359999999998</v>
      </c>
    </row>
    <row r="93" spans="1:12" ht="16.5" customHeight="1">
      <c r="A93" s="95" t="s">
        <v>96</v>
      </c>
      <c r="B93" s="94">
        <v>910</v>
      </c>
      <c r="C93" s="6" t="s">
        <v>19</v>
      </c>
      <c r="D93" s="6" t="s">
        <v>28</v>
      </c>
      <c r="E93" s="6" t="s">
        <v>47</v>
      </c>
      <c r="F93" s="120">
        <v>1</v>
      </c>
      <c r="G93" s="89" t="s">
        <v>36</v>
      </c>
      <c r="H93" s="120">
        <v>43040</v>
      </c>
      <c r="I93" s="120">
        <v>200</v>
      </c>
      <c r="J93" s="41">
        <f>J94</f>
        <v>73.519599999999997</v>
      </c>
      <c r="K93" s="41">
        <f t="shared" si="24"/>
        <v>30.524470000000001</v>
      </c>
      <c r="L93" s="41">
        <f t="shared" si="24"/>
        <v>16.129359999999998</v>
      </c>
    </row>
    <row r="94" spans="1:12" ht="38.25" customHeight="1">
      <c r="A94" s="95" t="s">
        <v>97</v>
      </c>
      <c r="B94" s="94">
        <v>910</v>
      </c>
      <c r="C94" s="6" t="s">
        <v>19</v>
      </c>
      <c r="D94" s="6" t="s">
        <v>28</v>
      </c>
      <c r="E94" s="6" t="s">
        <v>47</v>
      </c>
      <c r="F94" s="120">
        <v>1</v>
      </c>
      <c r="G94" s="89" t="s">
        <v>36</v>
      </c>
      <c r="H94" s="120">
        <v>43040</v>
      </c>
      <c r="I94" s="120">
        <v>240</v>
      </c>
      <c r="J94" s="41">
        <v>73.519599999999997</v>
      </c>
      <c r="K94" s="41">
        <v>30.524470000000001</v>
      </c>
      <c r="L94" s="41">
        <v>16.129359999999998</v>
      </c>
    </row>
    <row r="95" spans="1:12">
      <c r="A95" s="144" t="s">
        <v>57</v>
      </c>
      <c r="B95" s="94">
        <v>910</v>
      </c>
      <c r="C95" s="101" t="s">
        <v>30</v>
      </c>
      <c r="D95" s="101"/>
      <c r="E95" s="102"/>
      <c r="F95" s="101"/>
      <c r="G95" s="101"/>
      <c r="H95" s="101"/>
      <c r="I95" s="153"/>
      <c r="J95" s="142">
        <f t="shared" ref="J95:L100" si="25">J96</f>
        <v>85.8</v>
      </c>
      <c r="K95" s="142">
        <f t="shared" si="25"/>
        <v>56.199999999999996</v>
      </c>
      <c r="L95" s="142">
        <f t="shared" si="25"/>
        <v>25.099999999999994</v>
      </c>
    </row>
    <row r="96" spans="1:12">
      <c r="A96" s="158" t="s">
        <v>26</v>
      </c>
      <c r="B96" s="94">
        <v>910</v>
      </c>
      <c r="C96" s="101" t="s">
        <v>30</v>
      </c>
      <c r="D96" s="101" t="s">
        <v>16</v>
      </c>
      <c r="E96" s="153"/>
      <c r="F96" s="101"/>
      <c r="G96" s="101"/>
      <c r="H96" s="101"/>
      <c r="I96" s="153"/>
      <c r="J96" s="142">
        <f t="shared" si="25"/>
        <v>85.8</v>
      </c>
      <c r="K96" s="142">
        <f t="shared" si="25"/>
        <v>56.199999999999996</v>
      </c>
      <c r="L96" s="142">
        <f t="shared" si="25"/>
        <v>25.099999999999994</v>
      </c>
    </row>
    <row r="97" spans="1:12" ht="31.5">
      <c r="A97" s="149" t="s">
        <v>158</v>
      </c>
      <c r="B97" s="94">
        <v>910</v>
      </c>
      <c r="C97" s="6" t="s">
        <v>30</v>
      </c>
      <c r="D97" s="6" t="s">
        <v>16</v>
      </c>
      <c r="E97" s="6">
        <v>89</v>
      </c>
      <c r="F97" s="6"/>
      <c r="G97" s="6"/>
      <c r="H97" s="6"/>
      <c r="I97" s="88"/>
      <c r="J97" s="143">
        <f t="shared" si="25"/>
        <v>85.8</v>
      </c>
      <c r="K97" s="143">
        <f t="shared" si="25"/>
        <v>56.199999999999996</v>
      </c>
      <c r="L97" s="143">
        <f t="shared" si="25"/>
        <v>25.099999999999994</v>
      </c>
    </row>
    <row r="98" spans="1:12" ht="47.25">
      <c r="A98" s="150" t="s">
        <v>159</v>
      </c>
      <c r="B98" s="94">
        <v>910</v>
      </c>
      <c r="C98" s="6" t="s">
        <v>30</v>
      </c>
      <c r="D98" s="6" t="s">
        <v>16</v>
      </c>
      <c r="E98" s="6">
        <v>89</v>
      </c>
      <c r="F98" s="6">
        <v>1</v>
      </c>
      <c r="G98" s="6"/>
      <c r="H98" s="6"/>
      <c r="I98" s="88"/>
      <c r="J98" s="143">
        <f t="shared" si="25"/>
        <v>85.8</v>
      </c>
      <c r="K98" s="143">
        <f t="shared" si="25"/>
        <v>56.199999999999996</v>
      </c>
      <c r="L98" s="143">
        <f t="shared" si="25"/>
        <v>25.099999999999994</v>
      </c>
    </row>
    <row r="99" spans="1:12">
      <c r="A99" s="96" t="s">
        <v>91</v>
      </c>
      <c r="B99" s="94">
        <v>910</v>
      </c>
      <c r="C99" s="159" t="s">
        <v>30</v>
      </c>
      <c r="D99" s="159" t="s">
        <v>16</v>
      </c>
      <c r="E99" s="125">
        <v>89</v>
      </c>
      <c r="F99" s="89">
        <v>1</v>
      </c>
      <c r="G99" s="89" t="s">
        <v>36</v>
      </c>
      <c r="H99" s="89" t="s">
        <v>59</v>
      </c>
      <c r="I99" s="125"/>
      <c r="J99" s="143">
        <f t="shared" si="25"/>
        <v>85.8</v>
      </c>
      <c r="K99" s="143">
        <f t="shared" si="25"/>
        <v>56.199999999999996</v>
      </c>
      <c r="L99" s="143">
        <f t="shared" si="25"/>
        <v>25.099999999999994</v>
      </c>
    </row>
    <row r="100" spans="1:12">
      <c r="A100" s="96" t="s">
        <v>92</v>
      </c>
      <c r="B100" s="94">
        <v>910</v>
      </c>
      <c r="C100" s="159" t="s">
        <v>30</v>
      </c>
      <c r="D100" s="159" t="s">
        <v>16</v>
      </c>
      <c r="E100" s="125">
        <v>89</v>
      </c>
      <c r="F100" s="89">
        <v>1</v>
      </c>
      <c r="G100" s="89" t="s">
        <v>36</v>
      </c>
      <c r="H100" s="89" t="s">
        <v>59</v>
      </c>
      <c r="I100" s="125" t="s">
        <v>94</v>
      </c>
      <c r="J100" s="143">
        <f t="shared" si="25"/>
        <v>85.8</v>
      </c>
      <c r="K100" s="143">
        <f t="shared" si="25"/>
        <v>56.199999999999996</v>
      </c>
      <c r="L100" s="143">
        <f t="shared" si="25"/>
        <v>25.099999999999994</v>
      </c>
    </row>
    <row r="101" spans="1:12">
      <c r="A101" s="96" t="s">
        <v>93</v>
      </c>
      <c r="B101" s="94">
        <v>910</v>
      </c>
      <c r="C101" s="159" t="s">
        <v>30</v>
      </c>
      <c r="D101" s="159" t="s">
        <v>16</v>
      </c>
      <c r="E101" s="125">
        <v>89</v>
      </c>
      <c r="F101" s="89">
        <v>1</v>
      </c>
      <c r="G101" s="89" t="s">
        <v>36</v>
      </c>
      <c r="H101" s="89" t="s">
        <v>59</v>
      </c>
      <c r="I101" s="125" t="s">
        <v>95</v>
      </c>
      <c r="J101" s="143">
        <v>85.8</v>
      </c>
      <c r="K101" s="143">
        <f>85.8-K115</f>
        <v>56.199999999999996</v>
      </c>
      <c r="L101" s="143">
        <f>85.8-L115</f>
        <v>25.099999999999994</v>
      </c>
    </row>
    <row r="102" spans="1:12">
      <c r="A102" s="141" t="s">
        <v>18</v>
      </c>
      <c r="B102" s="94">
        <v>910</v>
      </c>
      <c r="C102" s="160" t="s">
        <v>31</v>
      </c>
      <c r="D102" s="160"/>
      <c r="E102" s="151"/>
      <c r="F102" s="117"/>
      <c r="G102" s="117"/>
      <c r="H102" s="117"/>
      <c r="I102" s="151"/>
      <c r="J102" s="142">
        <f t="shared" ref="J102:L107" si="26">J103</f>
        <v>1</v>
      </c>
      <c r="K102" s="142">
        <f t="shared" si="26"/>
        <v>1</v>
      </c>
      <c r="L102" s="142">
        <f t="shared" si="26"/>
        <v>1</v>
      </c>
    </row>
    <row r="103" spans="1:12">
      <c r="A103" s="141" t="s">
        <v>60</v>
      </c>
      <c r="B103" s="94">
        <v>910</v>
      </c>
      <c r="C103" s="117">
        <v>13</v>
      </c>
      <c r="D103" s="117" t="s">
        <v>16</v>
      </c>
      <c r="E103" s="148"/>
      <c r="F103" s="117"/>
      <c r="G103" s="117"/>
      <c r="H103" s="117"/>
      <c r="I103" s="151"/>
      <c r="J103" s="142">
        <f t="shared" si="26"/>
        <v>1</v>
      </c>
      <c r="K103" s="142">
        <f t="shared" si="26"/>
        <v>1</v>
      </c>
      <c r="L103" s="142">
        <f t="shared" si="26"/>
        <v>1</v>
      </c>
    </row>
    <row r="104" spans="1:12" ht="31.5">
      <c r="A104" s="149" t="s">
        <v>158</v>
      </c>
      <c r="B104" s="94">
        <v>910</v>
      </c>
      <c r="C104" s="89" t="s">
        <v>31</v>
      </c>
      <c r="D104" s="89" t="s">
        <v>16</v>
      </c>
      <c r="E104" s="6">
        <v>89</v>
      </c>
      <c r="F104" s="6"/>
      <c r="G104" s="89"/>
      <c r="H104" s="89"/>
      <c r="I104" s="125"/>
      <c r="J104" s="143">
        <f t="shared" si="26"/>
        <v>1</v>
      </c>
      <c r="K104" s="143">
        <f t="shared" si="26"/>
        <v>1</v>
      </c>
      <c r="L104" s="143">
        <f t="shared" si="26"/>
        <v>1</v>
      </c>
    </row>
    <row r="105" spans="1:12" ht="47.25">
      <c r="A105" s="150" t="s">
        <v>159</v>
      </c>
      <c r="B105" s="94">
        <v>910</v>
      </c>
      <c r="C105" s="89" t="s">
        <v>31</v>
      </c>
      <c r="D105" s="89" t="s">
        <v>16</v>
      </c>
      <c r="E105" s="6">
        <v>89</v>
      </c>
      <c r="F105" s="6">
        <v>1</v>
      </c>
      <c r="G105" s="89"/>
      <c r="H105" s="89"/>
      <c r="I105" s="125"/>
      <c r="J105" s="143">
        <f t="shared" si="26"/>
        <v>1</v>
      </c>
      <c r="K105" s="143">
        <f t="shared" si="26"/>
        <v>1</v>
      </c>
      <c r="L105" s="143">
        <f t="shared" si="26"/>
        <v>1</v>
      </c>
    </row>
    <row r="106" spans="1:12">
      <c r="A106" s="95" t="s">
        <v>61</v>
      </c>
      <c r="B106" s="94">
        <v>910</v>
      </c>
      <c r="C106" s="89">
        <v>13</v>
      </c>
      <c r="D106" s="89" t="s">
        <v>16</v>
      </c>
      <c r="E106" s="97">
        <v>89</v>
      </c>
      <c r="F106" s="89">
        <v>1</v>
      </c>
      <c r="G106" s="89" t="s">
        <v>36</v>
      </c>
      <c r="H106" s="89">
        <v>41240</v>
      </c>
      <c r="I106" s="125"/>
      <c r="J106" s="161">
        <f t="shared" si="26"/>
        <v>1</v>
      </c>
      <c r="K106" s="161">
        <f t="shared" si="26"/>
        <v>1</v>
      </c>
      <c r="L106" s="161">
        <f t="shared" si="26"/>
        <v>1</v>
      </c>
    </row>
    <row r="107" spans="1:12">
      <c r="A107" s="95" t="s">
        <v>89</v>
      </c>
      <c r="B107" s="94">
        <v>910</v>
      </c>
      <c r="C107" s="89">
        <v>13</v>
      </c>
      <c r="D107" s="89" t="s">
        <v>16</v>
      </c>
      <c r="E107" s="97">
        <v>89</v>
      </c>
      <c r="F107" s="89">
        <v>1</v>
      </c>
      <c r="G107" s="89" t="s">
        <v>36</v>
      </c>
      <c r="H107" s="89" t="s">
        <v>66</v>
      </c>
      <c r="I107" s="125" t="s">
        <v>90</v>
      </c>
      <c r="J107" s="161">
        <f t="shared" si="26"/>
        <v>1</v>
      </c>
      <c r="K107" s="161">
        <f t="shared" si="26"/>
        <v>1</v>
      </c>
      <c r="L107" s="161">
        <f t="shared" si="26"/>
        <v>1</v>
      </c>
    </row>
    <row r="108" spans="1:12">
      <c r="A108" s="93" t="s">
        <v>62</v>
      </c>
      <c r="B108" s="94">
        <v>910</v>
      </c>
      <c r="C108" s="89">
        <v>13</v>
      </c>
      <c r="D108" s="89" t="s">
        <v>16</v>
      </c>
      <c r="E108" s="97">
        <v>89</v>
      </c>
      <c r="F108" s="89">
        <v>1</v>
      </c>
      <c r="G108" s="89" t="s">
        <v>36</v>
      </c>
      <c r="H108" s="89">
        <v>41240</v>
      </c>
      <c r="I108" s="125">
        <v>730</v>
      </c>
      <c r="J108" s="161">
        <v>1</v>
      </c>
      <c r="K108" s="161">
        <v>1</v>
      </c>
      <c r="L108" s="161">
        <v>1</v>
      </c>
    </row>
    <row r="109" spans="1:12">
      <c r="A109" s="194" t="s">
        <v>197</v>
      </c>
      <c r="B109" s="94">
        <v>910</v>
      </c>
      <c r="C109" s="89" t="s">
        <v>165</v>
      </c>
      <c r="D109" s="89"/>
      <c r="E109" s="97"/>
      <c r="F109" s="89"/>
      <c r="G109" s="89"/>
      <c r="H109" s="89"/>
      <c r="I109" s="125"/>
      <c r="J109" s="41"/>
      <c r="K109" s="161">
        <f t="shared" ref="K109:L114" si="27">K110</f>
        <v>29.6</v>
      </c>
      <c r="L109" s="161">
        <f t="shared" si="27"/>
        <v>60.7</v>
      </c>
    </row>
    <row r="110" spans="1:12">
      <c r="A110" s="194" t="s">
        <v>197</v>
      </c>
      <c r="B110" s="94">
        <v>910</v>
      </c>
      <c r="C110" s="89" t="s">
        <v>165</v>
      </c>
      <c r="D110" s="89">
        <v>99</v>
      </c>
      <c r="E110" s="97"/>
      <c r="F110" s="89"/>
      <c r="G110" s="89"/>
      <c r="H110" s="89"/>
      <c r="I110" s="125"/>
      <c r="J110" s="41"/>
      <c r="K110" s="161">
        <f t="shared" si="27"/>
        <v>29.6</v>
      </c>
      <c r="L110" s="161">
        <f t="shared" si="27"/>
        <v>60.7</v>
      </c>
    </row>
    <row r="111" spans="1:12" ht="31.5">
      <c r="A111" s="96" t="s">
        <v>158</v>
      </c>
      <c r="B111" s="94">
        <v>910</v>
      </c>
      <c r="C111" s="89" t="s">
        <v>165</v>
      </c>
      <c r="D111" s="89">
        <v>99</v>
      </c>
      <c r="E111" s="89" t="s">
        <v>47</v>
      </c>
      <c r="F111" s="89" t="s">
        <v>34</v>
      </c>
      <c r="G111" s="89"/>
      <c r="H111" s="89"/>
      <c r="I111" s="125"/>
      <c r="J111" s="41"/>
      <c r="K111" s="161">
        <f t="shared" si="27"/>
        <v>29.6</v>
      </c>
      <c r="L111" s="161">
        <f t="shared" si="27"/>
        <v>60.7</v>
      </c>
    </row>
    <row r="112" spans="1:12" ht="47.25">
      <c r="A112" s="96" t="s">
        <v>159</v>
      </c>
      <c r="B112" s="94">
        <v>910</v>
      </c>
      <c r="C112" s="89" t="s">
        <v>165</v>
      </c>
      <c r="D112" s="89">
        <v>99</v>
      </c>
      <c r="E112" s="89" t="s">
        <v>47</v>
      </c>
      <c r="F112" s="89" t="s">
        <v>23</v>
      </c>
      <c r="G112" s="89"/>
      <c r="H112" s="89"/>
      <c r="I112" s="125"/>
      <c r="J112" s="41"/>
      <c r="K112" s="161">
        <f t="shared" si="27"/>
        <v>29.6</v>
      </c>
      <c r="L112" s="161">
        <f t="shared" si="27"/>
        <v>60.7</v>
      </c>
    </row>
    <row r="113" spans="1:12">
      <c r="A113" s="194" t="s">
        <v>197</v>
      </c>
      <c r="B113" s="94">
        <v>910</v>
      </c>
      <c r="C113" s="89" t="s">
        <v>165</v>
      </c>
      <c r="D113" s="89">
        <v>99</v>
      </c>
      <c r="E113" s="89" t="s">
        <v>47</v>
      </c>
      <c r="F113" s="89" t="s">
        <v>23</v>
      </c>
      <c r="G113" s="89" t="s">
        <v>36</v>
      </c>
      <c r="H113" s="89" t="s">
        <v>166</v>
      </c>
      <c r="I113" s="89"/>
      <c r="J113" s="40"/>
      <c r="K113" s="161">
        <f>K114</f>
        <v>29.6</v>
      </c>
      <c r="L113" s="161">
        <f t="shared" si="27"/>
        <v>60.7</v>
      </c>
    </row>
    <row r="114" spans="1:12">
      <c r="A114" s="93" t="s">
        <v>104</v>
      </c>
      <c r="B114" s="94">
        <v>910</v>
      </c>
      <c r="C114" s="89" t="s">
        <v>165</v>
      </c>
      <c r="D114" s="89">
        <v>99</v>
      </c>
      <c r="E114" s="89" t="s">
        <v>47</v>
      </c>
      <c r="F114" s="89" t="s">
        <v>23</v>
      </c>
      <c r="G114" s="89" t="s">
        <v>36</v>
      </c>
      <c r="H114" s="89" t="s">
        <v>166</v>
      </c>
      <c r="I114" s="89" t="s">
        <v>105</v>
      </c>
      <c r="J114" s="40"/>
      <c r="K114" s="162">
        <f t="shared" si="27"/>
        <v>29.6</v>
      </c>
      <c r="L114" s="162">
        <f t="shared" si="27"/>
        <v>60.7</v>
      </c>
    </row>
    <row r="115" spans="1:12">
      <c r="A115" s="93" t="s">
        <v>46</v>
      </c>
      <c r="B115" s="94">
        <v>910</v>
      </c>
      <c r="C115" s="89" t="s">
        <v>165</v>
      </c>
      <c r="D115" s="89" t="s">
        <v>165</v>
      </c>
      <c r="E115" s="89" t="s">
        <v>47</v>
      </c>
      <c r="F115" s="89" t="s">
        <v>23</v>
      </c>
      <c r="G115" s="89" t="s">
        <v>36</v>
      </c>
      <c r="H115" s="89" t="s">
        <v>166</v>
      </c>
      <c r="I115" s="89" t="s">
        <v>48</v>
      </c>
      <c r="J115" s="40"/>
      <c r="K115" s="162">
        <v>29.6</v>
      </c>
      <c r="L115" s="162">
        <v>60.7</v>
      </c>
    </row>
  </sheetData>
  <autoFilter ref="A6:L115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9 G87:G88 F86:G86 F87">
    <cfRule type="expression" dxfId="64" priority="87" stopIfTrue="1">
      <formula>$C39=""</formula>
    </cfRule>
    <cfRule type="expression" dxfId="63" priority="88" stopIfTrue="1">
      <formula>$D39&lt;&gt;""</formula>
    </cfRule>
  </conditionalFormatting>
  <conditionalFormatting sqref="A39">
    <cfRule type="expression" dxfId="62" priority="84" stopIfTrue="1">
      <formula>$F39=""</formula>
    </cfRule>
    <cfRule type="expression" dxfId="61" priority="85" stopIfTrue="1">
      <formula>#REF!&lt;&gt;""</formula>
    </cfRule>
    <cfRule type="expression" dxfId="60" priority="86" stopIfTrue="1">
      <formula>AND($G39="",$F39&lt;&gt;"")</formula>
    </cfRule>
  </conditionalFormatting>
  <conditionalFormatting sqref="F39">
    <cfRule type="expression" dxfId="59" priority="82" stopIfTrue="1">
      <formula>$C39=""</formula>
    </cfRule>
    <cfRule type="expression" dxfId="58" priority="83" stopIfTrue="1">
      <formula>$D39&lt;&gt;""</formula>
    </cfRule>
  </conditionalFormatting>
  <conditionalFormatting sqref="A89 A92">
    <cfRule type="expression" dxfId="57" priority="64" stopIfTrue="1">
      <formula>$F89=""</formula>
    </cfRule>
    <cfRule type="expression" dxfId="56" priority="66" stopIfTrue="1">
      <formula>AND($G89="",$F89&lt;&gt;"")</formula>
    </cfRule>
  </conditionalFormatting>
  <conditionalFormatting sqref="A92">
    <cfRule type="expression" dxfId="55" priority="48" stopIfTrue="1">
      <formula>$F92=""</formula>
    </cfRule>
    <cfRule type="expression" dxfId="54" priority="50" stopIfTrue="1">
      <formula>AND($G92="",$F92&lt;&gt;"")</formula>
    </cfRule>
  </conditionalFormatting>
  <conditionalFormatting sqref="A39">
    <cfRule type="expression" dxfId="53" priority="41" stopIfTrue="1">
      <formula>$F39=""</formula>
    </cfRule>
    <cfRule type="expression" dxfId="52" priority="42" stopIfTrue="1">
      <formula>#REF!&lt;&gt;""</formula>
    </cfRule>
    <cfRule type="expression" dxfId="51" priority="43" stopIfTrue="1">
      <formula>AND($G39="",$F39&lt;&gt;"")</formula>
    </cfRule>
  </conditionalFormatting>
  <conditionalFormatting sqref="G39">
    <cfRule type="expression" dxfId="50" priority="39" stopIfTrue="1">
      <formula>$C39=""</formula>
    </cfRule>
    <cfRule type="expression" dxfId="49" priority="40" stopIfTrue="1">
      <formula>$D39&lt;&gt;""</formula>
    </cfRule>
  </conditionalFormatting>
  <conditionalFormatting sqref="F39">
    <cfRule type="expression" dxfId="48" priority="37" stopIfTrue="1">
      <formula>$C39=""</formula>
    </cfRule>
    <cfRule type="expression" dxfId="47" priority="38" stopIfTrue="1">
      <formula>$D39&lt;&gt;""</formula>
    </cfRule>
  </conditionalFormatting>
  <conditionalFormatting sqref="A36">
    <cfRule type="expression" dxfId="46" priority="13" stopIfTrue="1">
      <formula>$F36=""</formula>
    </cfRule>
    <cfRule type="expression" dxfId="45" priority="14" stopIfTrue="1">
      <formula>#REF!&lt;&gt;""</formula>
    </cfRule>
    <cfRule type="expression" dxfId="44" priority="15" stopIfTrue="1">
      <formula>AND($G36="",$F36&lt;&gt;"")</formula>
    </cfRule>
  </conditionalFormatting>
  <conditionalFormatting sqref="A45">
    <cfRule type="expression" dxfId="43" priority="4" stopIfTrue="1">
      <formula>$F45=""</formula>
    </cfRule>
    <cfRule type="expression" dxfId="42" priority="5" stopIfTrue="1">
      <formula>$H45&lt;&gt;""</formula>
    </cfRule>
    <cfRule type="expression" dxfId="41" priority="6" stopIfTrue="1">
      <formula>AND($G45="",$F45&lt;&gt;"")</formula>
    </cfRule>
  </conditionalFormatting>
  <conditionalFormatting sqref="C45">
    <cfRule type="expression" dxfId="40" priority="1" stopIfTrue="1">
      <formula>$F45=""</formula>
    </cfRule>
    <cfRule type="expression" dxfId="39" priority="2" stopIfTrue="1">
      <formula>#REF!&lt;&gt;""</formula>
    </cfRule>
    <cfRule type="expression" dxfId="38" priority="3" stopIfTrue="1">
      <formula>AND($G45="",$F45&lt;&gt;"")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A89 A92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L112"/>
  <sheetViews>
    <sheetView view="pageBreakPreview" zoomScaleNormal="75" zoomScaleSheetLayoutView="100" workbookViewId="0">
      <selection activeCell="I27" sqref="I27:K27"/>
    </sheetView>
  </sheetViews>
  <sheetFormatPr defaultColWidth="8.5703125" defaultRowHeight="15.75"/>
  <cols>
    <col min="1" max="1" width="73.5703125" style="30" customWidth="1"/>
    <col min="2" max="2" width="6.7109375" style="1" customWidth="1"/>
    <col min="3" max="3" width="6.28515625" style="1" customWidth="1"/>
    <col min="4" max="4" width="6.5703125" style="1" customWidth="1"/>
    <col min="5" max="5" width="5.140625" style="1" customWidth="1"/>
    <col min="6" max="6" width="6" style="1" customWidth="1"/>
    <col min="7" max="7" width="10" style="1" customWidth="1"/>
    <col min="8" max="8" width="6" style="1" customWidth="1"/>
    <col min="9" max="9" width="16.28515625" style="1" customWidth="1"/>
    <col min="10" max="10" width="12" style="16" customWidth="1"/>
    <col min="11" max="11" width="13.5703125" style="16" customWidth="1"/>
    <col min="12" max="12" width="61.85546875" style="31" customWidth="1"/>
    <col min="13" max="13" width="11" style="16" customWidth="1"/>
    <col min="14" max="16384" width="8.5703125" style="16"/>
  </cols>
  <sheetData>
    <row r="1" spans="1:12" ht="127.5" customHeight="1">
      <c r="A1" s="127"/>
      <c r="B1" s="163"/>
      <c r="C1" s="129"/>
      <c r="D1" s="129"/>
      <c r="E1" s="129"/>
      <c r="F1" s="129"/>
      <c r="G1" s="129"/>
      <c r="H1" s="205"/>
      <c r="I1" s="251" t="s">
        <v>212</v>
      </c>
      <c r="J1" s="251"/>
      <c r="K1" s="251"/>
    </row>
    <row r="2" spans="1:12" ht="77.25" customHeight="1">
      <c r="A2" s="260" t="s">
        <v>213</v>
      </c>
      <c r="B2" s="260"/>
      <c r="C2" s="260"/>
      <c r="D2" s="260"/>
      <c r="E2" s="260"/>
      <c r="F2" s="260"/>
      <c r="G2" s="260"/>
      <c r="H2" s="260"/>
      <c r="I2" s="260"/>
      <c r="J2" s="260"/>
      <c r="K2" s="260"/>
    </row>
    <row r="3" spans="1:12" ht="16.5" customHeight="1">
      <c r="A3" s="204"/>
      <c r="B3" s="204"/>
      <c r="C3" s="204"/>
      <c r="D3" s="204"/>
      <c r="E3" s="204"/>
      <c r="F3" s="204"/>
      <c r="G3" s="204"/>
      <c r="H3" s="204"/>
      <c r="I3" s="204"/>
      <c r="J3" s="204"/>
      <c r="K3" s="206" t="s">
        <v>175</v>
      </c>
    </row>
    <row r="4" spans="1:12" ht="18.75" customHeight="1">
      <c r="A4" s="259" t="s">
        <v>12</v>
      </c>
      <c r="B4" s="259" t="s">
        <v>13</v>
      </c>
      <c r="C4" s="259" t="s">
        <v>176</v>
      </c>
      <c r="D4" s="259" t="s">
        <v>177</v>
      </c>
      <c r="E4" s="259"/>
      <c r="F4" s="259"/>
      <c r="G4" s="259"/>
      <c r="H4" s="259" t="s">
        <v>178</v>
      </c>
      <c r="I4" s="259" t="s">
        <v>63</v>
      </c>
      <c r="J4" s="259"/>
      <c r="K4" s="259"/>
    </row>
    <row r="5" spans="1:12" ht="19.5" customHeight="1">
      <c r="A5" s="259" t="s">
        <v>179</v>
      </c>
      <c r="B5" s="259" t="s">
        <v>179</v>
      </c>
      <c r="C5" s="259" t="s">
        <v>179</v>
      </c>
      <c r="D5" s="259" t="s">
        <v>179</v>
      </c>
      <c r="E5" s="259"/>
      <c r="F5" s="259"/>
      <c r="G5" s="259"/>
      <c r="H5" s="259" t="s">
        <v>179</v>
      </c>
      <c r="I5" s="248" t="s">
        <v>188</v>
      </c>
      <c r="J5" s="248" t="s">
        <v>206</v>
      </c>
      <c r="K5" s="248" t="s">
        <v>209</v>
      </c>
    </row>
    <row r="6" spans="1:12" ht="14.25" customHeight="1">
      <c r="A6" s="109">
        <v>1</v>
      </c>
      <c r="B6" s="109">
        <v>2</v>
      </c>
      <c r="C6" s="109">
        <v>3</v>
      </c>
      <c r="D6" s="109">
        <v>4</v>
      </c>
      <c r="E6" s="109">
        <v>5</v>
      </c>
      <c r="F6" s="109">
        <v>6</v>
      </c>
      <c r="G6" s="109">
        <v>7</v>
      </c>
      <c r="H6" s="109">
        <v>8</v>
      </c>
      <c r="I6" s="165">
        <v>9</v>
      </c>
      <c r="J6" s="165">
        <v>10</v>
      </c>
      <c r="K6" s="165">
        <v>11</v>
      </c>
    </row>
    <row r="7" spans="1:12" ht="18" customHeight="1">
      <c r="A7" s="166" t="s">
        <v>22</v>
      </c>
      <c r="B7" s="167"/>
      <c r="C7" s="167"/>
      <c r="D7" s="167"/>
      <c r="E7" s="167"/>
      <c r="F7" s="167"/>
      <c r="G7" s="167"/>
      <c r="H7" s="167"/>
      <c r="I7" s="168">
        <f>I8+I53+I62+I78+I92+I99+I111</f>
        <v>2718.0677100000007</v>
      </c>
      <c r="J7" s="168">
        <f>J8+J53+J62+J78+J92+J99+J111</f>
        <v>1727.2244700000001</v>
      </c>
      <c r="K7" s="168">
        <f>K8+K53+K62+K78+K92+K99+K111</f>
        <v>1881.7293599999998</v>
      </c>
    </row>
    <row r="8" spans="1:12" ht="18" customHeight="1">
      <c r="A8" s="134" t="s">
        <v>15</v>
      </c>
      <c r="B8" s="94" t="s">
        <v>16</v>
      </c>
      <c r="C8" s="94"/>
      <c r="D8" s="101"/>
      <c r="E8" s="101"/>
      <c r="F8" s="101"/>
      <c r="G8" s="101"/>
      <c r="H8" s="135"/>
      <c r="I8" s="142">
        <f>I9+I18+I38+I44</f>
        <v>1227.8000000000002</v>
      </c>
      <c r="J8" s="142">
        <f t="shared" ref="J8:K8" si="0">J9+J18+J38+J44</f>
        <v>966.2</v>
      </c>
      <c r="K8" s="142">
        <f t="shared" si="0"/>
        <v>969.1</v>
      </c>
    </row>
    <row r="9" spans="1:12" s="33" customFormat="1" ht="31.5">
      <c r="A9" s="141" t="s">
        <v>32</v>
      </c>
      <c r="B9" s="101" t="s">
        <v>16</v>
      </c>
      <c r="C9" s="101" t="s">
        <v>27</v>
      </c>
      <c r="D9" s="101"/>
      <c r="E9" s="101"/>
      <c r="F9" s="101"/>
      <c r="G9" s="101"/>
      <c r="H9" s="102"/>
      <c r="I9" s="142">
        <f t="shared" ref="I9:K13" si="1">I10</f>
        <v>449.1</v>
      </c>
      <c r="J9" s="142">
        <f t="shared" si="1"/>
        <v>449.1</v>
      </c>
      <c r="K9" s="142">
        <f t="shared" si="1"/>
        <v>449.1</v>
      </c>
      <c r="L9" s="32"/>
    </row>
    <row r="10" spans="1:12" s="35" customFormat="1">
      <c r="A10" s="96" t="s">
        <v>133</v>
      </c>
      <c r="B10" s="6" t="s">
        <v>16</v>
      </c>
      <c r="C10" s="6" t="s">
        <v>27</v>
      </c>
      <c r="D10" s="6" t="s">
        <v>33</v>
      </c>
      <c r="E10" s="6"/>
      <c r="F10" s="6"/>
      <c r="G10" s="6"/>
      <c r="H10" s="90"/>
      <c r="I10" s="143">
        <f t="shared" si="1"/>
        <v>449.1</v>
      </c>
      <c r="J10" s="143">
        <f t="shared" si="1"/>
        <v>449.1</v>
      </c>
      <c r="K10" s="143">
        <f t="shared" si="1"/>
        <v>449.1</v>
      </c>
      <c r="L10" s="34"/>
    </row>
    <row r="11" spans="1:12" s="35" customFormat="1">
      <c r="A11" s="95" t="s">
        <v>131</v>
      </c>
      <c r="B11" s="6" t="s">
        <v>16</v>
      </c>
      <c r="C11" s="6" t="s">
        <v>27</v>
      </c>
      <c r="D11" s="6">
        <v>65</v>
      </c>
      <c r="E11" s="6">
        <v>1</v>
      </c>
      <c r="F11" s="101"/>
      <c r="G11" s="101"/>
      <c r="H11" s="102"/>
      <c r="I11" s="143">
        <f>I12+I15</f>
        <v>449.1</v>
      </c>
      <c r="J11" s="143">
        <f t="shared" si="1"/>
        <v>449.1</v>
      </c>
      <c r="K11" s="143">
        <f t="shared" si="1"/>
        <v>449.1</v>
      </c>
      <c r="L11" s="34"/>
    </row>
    <row r="12" spans="1:12" s="35" customFormat="1">
      <c r="A12" s="103" t="s">
        <v>108</v>
      </c>
      <c r="B12" s="89" t="s">
        <v>16</v>
      </c>
      <c r="C12" s="89" t="s">
        <v>27</v>
      </c>
      <c r="D12" s="89" t="s">
        <v>33</v>
      </c>
      <c r="E12" s="89" t="s">
        <v>23</v>
      </c>
      <c r="F12" s="89" t="s">
        <v>36</v>
      </c>
      <c r="G12" s="89" t="s">
        <v>37</v>
      </c>
      <c r="H12" s="102"/>
      <c r="I12" s="143">
        <f t="shared" si="1"/>
        <v>449.1</v>
      </c>
      <c r="J12" s="143">
        <f t="shared" si="1"/>
        <v>449.1</v>
      </c>
      <c r="K12" s="143">
        <f t="shared" si="1"/>
        <v>449.1</v>
      </c>
      <c r="L12" s="34"/>
    </row>
    <row r="13" spans="1:12" s="35" customFormat="1" ht="63">
      <c r="A13" s="103" t="s">
        <v>100</v>
      </c>
      <c r="B13" s="89" t="s">
        <v>16</v>
      </c>
      <c r="C13" s="89" t="s">
        <v>27</v>
      </c>
      <c r="D13" s="89" t="s">
        <v>33</v>
      </c>
      <c r="E13" s="89" t="s">
        <v>23</v>
      </c>
      <c r="F13" s="89" t="s">
        <v>36</v>
      </c>
      <c r="G13" s="89" t="s">
        <v>37</v>
      </c>
      <c r="H13" s="90" t="s">
        <v>102</v>
      </c>
      <c r="I13" s="143">
        <f t="shared" si="1"/>
        <v>449.1</v>
      </c>
      <c r="J13" s="143">
        <f t="shared" si="1"/>
        <v>449.1</v>
      </c>
      <c r="K13" s="143">
        <f t="shared" si="1"/>
        <v>449.1</v>
      </c>
      <c r="L13" s="34"/>
    </row>
    <row r="14" spans="1:12" ht="35.25" customHeight="1">
      <c r="A14" s="103" t="s">
        <v>101</v>
      </c>
      <c r="B14" s="89" t="s">
        <v>16</v>
      </c>
      <c r="C14" s="89" t="s">
        <v>27</v>
      </c>
      <c r="D14" s="89" t="s">
        <v>33</v>
      </c>
      <c r="E14" s="89" t="s">
        <v>23</v>
      </c>
      <c r="F14" s="89" t="s">
        <v>36</v>
      </c>
      <c r="G14" s="89" t="s">
        <v>37</v>
      </c>
      <c r="H14" s="90" t="s">
        <v>103</v>
      </c>
      <c r="I14" s="143">
        <f>'Прил 2'!J15</f>
        <v>449.1</v>
      </c>
      <c r="J14" s="143">
        <f>'Прил 2'!K15</f>
        <v>449.1</v>
      </c>
      <c r="K14" s="143">
        <f>'Прил 2'!L15</f>
        <v>449.1</v>
      </c>
    </row>
    <row r="15" spans="1:12" ht="36" hidden="1" customHeight="1">
      <c r="A15" s="7" t="s">
        <v>195</v>
      </c>
      <c r="B15" s="214" t="s">
        <v>16</v>
      </c>
      <c r="C15" s="214" t="s">
        <v>27</v>
      </c>
      <c r="D15" s="214" t="s">
        <v>33</v>
      </c>
      <c r="E15" s="214" t="s">
        <v>23</v>
      </c>
      <c r="F15" s="214" t="s">
        <v>36</v>
      </c>
      <c r="G15" s="214" t="s">
        <v>196</v>
      </c>
      <c r="H15" s="215"/>
      <c r="I15" s="143">
        <f>I16</f>
        <v>0</v>
      </c>
      <c r="J15" s="143">
        <f t="shared" ref="J15:K16" si="2">J16</f>
        <v>0</v>
      </c>
      <c r="K15" s="143">
        <f t="shared" si="2"/>
        <v>0</v>
      </c>
    </row>
    <row r="16" spans="1:12" ht="36" hidden="1" customHeight="1">
      <c r="A16" s="216" t="s">
        <v>100</v>
      </c>
      <c r="B16" s="214" t="s">
        <v>16</v>
      </c>
      <c r="C16" s="214" t="s">
        <v>27</v>
      </c>
      <c r="D16" s="214" t="s">
        <v>33</v>
      </c>
      <c r="E16" s="214" t="s">
        <v>23</v>
      </c>
      <c r="F16" s="214" t="s">
        <v>36</v>
      </c>
      <c r="G16" s="214" t="s">
        <v>196</v>
      </c>
      <c r="H16" s="215" t="s">
        <v>102</v>
      </c>
      <c r="I16" s="143">
        <f>I17</f>
        <v>0</v>
      </c>
      <c r="J16" s="143">
        <f t="shared" si="2"/>
        <v>0</v>
      </c>
      <c r="K16" s="143">
        <f t="shared" si="2"/>
        <v>0</v>
      </c>
    </row>
    <row r="17" spans="1:12" ht="36" hidden="1" customHeight="1">
      <c r="A17" s="216" t="s">
        <v>101</v>
      </c>
      <c r="B17" s="214" t="s">
        <v>16</v>
      </c>
      <c r="C17" s="214" t="s">
        <v>27</v>
      </c>
      <c r="D17" s="214" t="s">
        <v>33</v>
      </c>
      <c r="E17" s="214" t="s">
        <v>23</v>
      </c>
      <c r="F17" s="214" t="s">
        <v>36</v>
      </c>
      <c r="G17" s="214" t="s">
        <v>196</v>
      </c>
      <c r="H17" s="215" t="s">
        <v>103</v>
      </c>
      <c r="I17" s="143">
        <f>'Прил 2'!J18</f>
        <v>0</v>
      </c>
      <c r="J17" s="143">
        <f>'Прил 2'!K18</f>
        <v>0</v>
      </c>
      <c r="K17" s="143">
        <f>'Прил 2'!L18</f>
        <v>0</v>
      </c>
    </row>
    <row r="18" spans="1:12" ht="47.25">
      <c r="A18" s="144" t="s">
        <v>64</v>
      </c>
      <c r="B18" s="101" t="s">
        <v>16</v>
      </c>
      <c r="C18" s="101" t="s">
        <v>17</v>
      </c>
      <c r="D18" s="101"/>
      <c r="E18" s="101"/>
      <c r="F18" s="101"/>
      <c r="G18" s="101"/>
      <c r="H18" s="102"/>
      <c r="I18" s="142">
        <f>I19+I33</f>
        <v>772.7</v>
      </c>
      <c r="J18" s="142">
        <f>J19+J33</f>
        <v>511.6</v>
      </c>
      <c r="K18" s="142">
        <f>K19+K33</f>
        <v>514.5</v>
      </c>
    </row>
    <row r="19" spans="1:12">
      <c r="A19" s="96" t="s">
        <v>133</v>
      </c>
      <c r="B19" s="6" t="s">
        <v>16</v>
      </c>
      <c r="C19" s="6" t="s">
        <v>17</v>
      </c>
      <c r="D19" s="6" t="s">
        <v>33</v>
      </c>
      <c r="E19" s="6"/>
      <c r="F19" s="6"/>
      <c r="G19" s="6"/>
      <c r="H19" s="90"/>
      <c r="I19" s="143">
        <f>I20</f>
        <v>772.30000000000007</v>
      </c>
      <c r="J19" s="143">
        <f>J20</f>
        <v>511.20000000000005</v>
      </c>
      <c r="K19" s="143">
        <f>K20</f>
        <v>514.1</v>
      </c>
      <c r="L19" s="34"/>
    </row>
    <row r="20" spans="1:12" ht="31.5">
      <c r="A20" s="96" t="s">
        <v>134</v>
      </c>
      <c r="B20" s="89" t="s">
        <v>16</v>
      </c>
      <c r="C20" s="89" t="s">
        <v>17</v>
      </c>
      <c r="D20" s="89" t="s">
        <v>33</v>
      </c>
      <c r="E20" s="89" t="s">
        <v>24</v>
      </c>
      <c r="F20" s="101"/>
      <c r="G20" s="101"/>
      <c r="H20" s="102"/>
      <c r="I20" s="143">
        <f>I21+I24+I30</f>
        <v>772.30000000000007</v>
      </c>
      <c r="J20" s="143">
        <f t="shared" ref="J20:K20" si="3">J21+J24</f>
        <v>511.20000000000005</v>
      </c>
      <c r="K20" s="143">
        <f t="shared" si="3"/>
        <v>514.1</v>
      </c>
      <c r="L20" s="34"/>
    </row>
    <row r="21" spans="1:12" ht="33" customHeight="1">
      <c r="A21" s="103" t="s">
        <v>38</v>
      </c>
      <c r="B21" s="89" t="s">
        <v>16</v>
      </c>
      <c r="C21" s="89" t="s">
        <v>17</v>
      </c>
      <c r="D21" s="89" t="s">
        <v>33</v>
      </c>
      <c r="E21" s="89" t="s">
        <v>24</v>
      </c>
      <c r="F21" s="89" t="s">
        <v>36</v>
      </c>
      <c r="G21" s="89" t="s">
        <v>39</v>
      </c>
      <c r="H21" s="102"/>
      <c r="I21" s="143">
        <f t="shared" ref="I21:K22" si="4">I22</f>
        <v>397.6</v>
      </c>
      <c r="J21" s="143">
        <f t="shared" si="4"/>
        <v>397.6</v>
      </c>
      <c r="K21" s="143">
        <f t="shared" si="4"/>
        <v>397.6</v>
      </c>
    </row>
    <row r="22" spans="1:12" ht="63">
      <c r="A22" s="103" t="s">
        <v>100</v>
      </c>
      <c r="B22" s="89" t="s">
        <v>16</v>
      </c>
      <c r="C22" s="89" t="s">
        <v>17</v>
      </c>
      <c r="D22" s="89" t="s">
        <v>33</v>
      </c>
      <c r="E22" s="89" t="s">
        <v>24</v>
      </c>
      <c r="F22" s="89" t="s">
        <v>36</v>
      </c>
      <c r="G22" s="89" t="s">
        <v>39</v>
      </c>
      <c r="H22" s="90" t="s">
        <v>102</v>
      </c>
      <c r="I22" s="143">
        <f t="shared" si="4"/>
        <v>397.6</v>
      </c>
      <c r="J22" s="143">
        <f t="shared" si="4"/>
        <v>397.6</v>
      </c>
      <c r="K22" s="143">
        <f t="shared" si="4"/>
        <v>397.6</v>
      </c>
    </row>
    <row r="23" spans="1:12" ht="31.5">
      <c r="A23" s="103" t="s">
        <v>101</v>
      </c>
      <c r="B23" s="89" t="s">
        <v>16</v>
      </c>
      <c r="C23" s="89" t="s">
        <v>17</v>
      </c>
      <c r="D23" s="89" t="s">
        <v>33</v>
      </c>
      <c r="E23" s="89" t="s">
        <v>24</v>
      </c>
      <c r="F23" s="89" t="s">
        <v>36</v>
      </c>
      <c r="G23" s="89" t="s">
        <v>39</v>
      </c>
      <c r="H23" s="90" t="s">
        <v>103</v>
      </c>
      <c r="I23" s="143">
        <f>'Прил 2'!J24</f>
        <v>397.6</v>
      </c>
      <c r="J23" s="143">
        <f>'Прил 2'!K24</f>
        <v>397.6</v>
      </c>
      <c r="K23" s="143">
        <f>'Прил 2'!L24</f>
        <v>397.6</v>
      </c>
    </row>
    <row r="24" spans="1:12" ht="31.5">
      <c r="A24" s="95" t="s">
        <v>220</v>
      </c>
      <c r="B24" s="6" t="s">
        <v>16</v>
      </c>
      <c r="C24" s="6" t="s">
        <v>17</v>
      </c>
      <c r="D24" s="89" t="s">
        <v>33</v>
      </c>
      <c r="E24" s="89" t="s">
        <v>24</v>
      </c>
      <c r="F24" s="89" t="s">
        <v>36</v>
      </c>
      <c r="G24" s="89" t="s">
        <v>40</v>
      </c>
      <c r="H24" s="90"/>
      <c r="I24" s="143">
        <f>I27+I25</f>
        <v>374.70000000000005</v>
      </c>
      <c r="J24" s="143">
        <f t="shared" ref="J24:K24" si="5">J27+J25</f>
        <v>113.6</v>
      </c>
      <c r="K24" s="143">
        <f t="shared" si="5"/>
        <v>116.5</v>
      </c>
    </row>
    <row r="25" spans="1:12" ht="31.5">
      <c r="A25" s="95" t="s">
        <v>96</v>
      </c>
      <c r="B25" s="89" t="s">
        <v>16</v>
      </c>
      <c r="C25" s="89" t="s">
        <v>17</v>
      </c>
      <c r="D25" s="89" t="s">
        <v>33</v>
      </c>
      <c r="E25" s="89" t="s">
        <v>24</v>
      </c>
      <c r="F25" s="89" t="s">
        <v>36</v>
      </c>
      <c r="G25" s="89" t="s">
        <v>40</v>
      </c>
      <c r="H25" s="90" t="s">
        <v>98</v>
      </c>
      <c r="I25" s="143">
        <f>I26</f>
        <v>322.70000000000005</v>
      </c>
      <c r="J25" s="143">
        <f t="shared" ref="J25:K25" si="6">J26</f>
        <v>63.6</v>
      </c>
      <c r="K25" s="143">
        <f t="shared" si="6"/>
        <v>66.5</v>
      </c>
    </row>
    <row r="26" spans="1:12" ht="31.5">
      <c r="A26" s="95" t="s">
        <v>97</v>
      </c>
      <c r="B26" s="89" t="s">
        <v>16</v>
      </c>
      <c r="C26" s="89" t="s">
        <v>17</v>
      </c>
      <c r="D26" s="89" t="s">
        <v>33</v>
      </c>
      <c r="E26" s="89" t="s">
        <v>24</v>
      </c>
      <c r="F26" s="89" t="s">
        <v>36</v>
      </c>
      <c r="G26" s="89" t="s">
        <v>40</v>
      </c>
      <c r="H26" s="6" t="s">
        <v>99</v>
      </c>
      <c r="I26" s="143">
        <f>'Прил 2'!J27</f>
        <v>322.70000000000005</v>
      </c>
      <c r="J26" s="143">
        <f>'Прил 2'!K27</f>
        <v>63.6</v>
      </c>
      <c r="K26" s="143">
        <f>'Прил 2'!L27</f>
        <v>66.5</v>
      </c>
    </row>
    <row r="27" spans="1:12" s="9" customFormat="1">
      <c r="A27" s="93" t="s">
        <v>104</v>
      </c>
      <c r="B27" s="6" t="s">
        <v>16</v>
      </c>
      <c r="C27" s="6" t="s">
        <v>17</v>
      </c>
      <c r="D27" s="89" t="s">
        <v>33</v>
      </c>
      <c r="E27" s="89" t="s">
        <v>24</v>
      </c>
      <c r="F27" s="89" t="s">
        <v>36</v>
      </c>
      <c r="G27" s="89" t="s">
        <v>40</v>
      </c>
      <c r="H27" s="133" t="s">
        <v>105</v>
      </c>
      <c r="I27" s="161">
        <f>I29+I28</f>
        <v>52</v>
      </c>
      <c r="J27" s="161">
        <f t="shared" ref="J27:K27" si="7">J29+J28</f>
        <v>50</v>
      </c>
      <c r="K27" s="161">
        <f t="shared" si="7"/>
        <v>50</v>
      </c>
      <c r="L27" s="31" t="s">
        <v>25</v>
      </c>
    </row>
    <row r="28" spans="1:12" s="9" customFormat="1">
      <c r="A28" s="93" t="s">
        <v>232</v>
      </c>
      <c r="B28" s="6" t="s">
        <v>16</v>
      </c>
      <c r="C28" s="6" t="s">
        <v>17</v>
      </c>
      <c r="D28" s="89" t="s">
        <v>33</v>
      </c>
      <c r="E28" s="89" t="s">
        <v>24</v>
      </c>
      <c r="F28" s="89" t="s">
        <v>36</v>
      </c>
      <c r="G28" s="89" t="s">
        <v>40</v>
      </c>
      <c r="H28" s="133" t="s">
        <v>233</v>
      </c>
      <c r="I28" s="161">
        <f>'Прил 2'!J29</f>
        <v>2</v>
      </c>
      <c r="J28" s="161">
        <f>'Прил 2'!K29</f>
        <v>0</v>
      </c>
      <c r="K28" s="161">
        <f>'Прил 2'!L29</f>
        <v>0</v>
      </c>
      <c r="L28" s="31"/>
    </row>
    <row r="29" spans="1:12" s="9" customFormat="1">
      <c r="A29" s="93" t="s">
        <v>106</v>
      </c>
      <c r="B29" s="6" t="s">
        <v>16</v>
      </c>
      <c r="C29" s="6" t="s">
        <v>17</v>
      </c>
      <c r="D29" s="6" t="s">
        <v>33</v>
      </c>
      <c r="E29" s="89" t="s">
        <v>24</v>
      </c>
      <c r="F29" s="89" t="s">
        <v>36</v>
      </c>
      <c r="G29" s="89" t="s">
        <v>40</v>
      </c>
      <c r="H29" s="133" t="s">
        <v>107</v>
      </c>
      <c r="I29" s="161">
        <f>'Прил 2'!J30</f>
        <v>50</v>
      </c>
      <c r="J29" s="161">
        <f>'Прил 2'!K30</f>
        <v>50</v>
      </c>
      <c r="K29" s="161">
        <f>'Прил 2'!L30</f>
        <v>50</v>
      </c>
      <c r="L29" s="31"/>
    </row>
    <row r="30" spans="1:12" s="9" customFormat="1" ht="0.75" customHeight="1">
      <c r="A30" s="7" t="s">
        <v>195</v>
      </c>
      <c r="B30" s="217" t="s">
        <v>16</v>
      </c>
      <c r="C30" s="217" t="s">
        <v>17</v>
      </c>
      <c r="D30" s="215" t="s">
        <v>33</v>
      </c>
      <c r="E30" s="214" t="s">
        <v>24</v>
      </c>
      <c r="F30" s="214" t="s">
        <v>36</v>
      </c>
      <c r="G30" s="214" t="s">
        <v>196</v>
      </c>
      <c r="H30" s="218"/>
      <c r="I30" s="161">
        <f>I31</f>
        <v>0</v>
      </c>
      <c r="J30" s="161">
        <f t="shared" ref="J30:K31" si="8">J31</f>
        <v>0</v>
      </c>
      <c r="K30" s="161">
        <f t="shared" si="8"/>
        <v>0</v>
      </c>
      <c r="L30" s="31"/>
    </row>
    <row r="31" spans="1:12" s="9" customFormat="1" ht="63" hidden="1">
      <c r="A31" s="216" t="s">
        <v>100</v>
      </c>
      <c r="B31" s="217" t="s">
        <v>16</v>
      </c>
      <c r="C31" s="217" t="s">
        <v>17</v>
      </c>
      <c r="D31" s="215" t="s">
        <v>33</v>
      </c>
      <c r="E31" s="214" t="s">
        <v>24</v>
      </c>
      <c r="F31" s="214" t="s">
        <v>36</v>
      </c>
      <c r="G31" s="214" t="s">
        <v>196</v>
      </c>
      <c r="H31" s="218" t="s">
        <v>102</v>
      </c>
      <c r="I31" s="161">
        <f>I32</f>
        <v>0</v>
      </c>
      <c r="J31" s="161">
        <f t="shared" si="8"/>
        <v>0</v>
      </c>
      <c r="K31" s="161">
        <f t="shared" si="8"/>
        <v>0</v>
      </c>
      <c r="L31" s="31"/>
    </row>
    <row r="32" spans="1:12" s="9" customFormat="1" ht="31.5" hidden="1">
      <c r="A32" s="216" t="s">
        <v>101</v>
      </c>
      <c r="B32" s="217" t="s">
        <v>16</v>
      </c>
      <c r="C32" s="217" t="s">
        <v>17</v>
      </c>
      <c r="D32" s="215" t="s">
        <v>33</v>
      </c>
      <c r="E32" s="214" t="s">
        <v>24</v>
      </c>
      <c r="F32" s="214" t="s">
        <v>36</v>
      </c>
      <c r="G32" s="214" t="s">
        <v>196</v>
      </c>
      <c r="H32" s="218" t="s">
        <v>103</v>
      </c>
      <c r="I32" s="161">
        <f>'Прил 2'!J33</f>
        <v>0</v>
      </c>
      <c r="J32" s="161">
        <f>'Прил 2'!K33</f>
        <v>0</v>
      </c>
      <c r="K32" s="161">
        <f>'Прил 2'!L33</f>
        <v>0</v>
      </c>
      <c r="L32" s="31"/>
    </row>
    <row r="33" spans="1:12" s="2" customFormat="1" ht="47.25">
      <c r="A33" s="96" t="s">
        <v>158</v>
      </c>
      <c r="B33" s="6" t="s">
        <v>16</v>
      </c>
      <c r="C33" s="6" t="s">
        <v>17</v>
      </c>
      <c r="D33" s="90">
        <v>89</v>
      </c>
      <c r="E33" s="89"/>
      <c r="F33" s="89"/>
      <c r="G33" s="89"/>
      <c r="H33" s="145"/>
      <c r="I33" s="161">
        <f>I34</f>
        <v>0.4</v>
      </c>
      <c r="J33" s="161">
        <f t="shared" ref="J33:K36" si="9">J34</f>
        <v>0.4</v>
      </c>
      <c r="K33" s="161">
        <f t="shared" si="9"/>
        <v>0.4</v>
      </c>
      <c r="L33" s="36"/>
    </row>
    <row r="34" spans="1:12" s="2" customFormat="1" ht="47.25">
      <c r="A34" s="96" t="s">
        <v>159</v>
      </c>
      <c r="B34" s="6" t="s">
        <v>16</v>
      </c>
      <c r="C34" s="6" t="s">
        <v>17</v>
      </c>
      <c r="D34" s="90">
        <v>89</v>
      </c>
      <c r="E34" s="89" t="s">
        <v>23</v>
      </c>
      <c r="F34" s="89"/>
      <c r="G34" s="89"/>
      <c r="H34" s="145"/>
      <c r="I34" s="39">
        <f>I35</f>
        <v>0.4</v>
      </c>
      <c r="J34" s="39">
        <f t="shared" si="9"/>
        <v>0.4</v>
      </c>
      <c r="K34" s="39">
        <f t="shared" si="9"/>
        <v>0.4</v>
      </c>
      <c r="L34" s="36"/>
    </row>
    <row r="35" spans="1:12" ht="94.5">
      <c r="A35" s="146" t="s">
        <v>132</v>
      </c>
      <c r="B35" s="6" t="s">
        <v>16</v>
      </c>
      <c r="C35" s="6" t="s">
        <v>17</v>
      </c>
      <c r="D35" s="90">
        <v>89</v>
      </c>
      <c r="E35" s="89" t="s">
        <v>23</v>
      </c>
      <c r="F35" s="89" t="s">
        <v>36</v>
      </c>
      <c r="G35" s="89" t="s">
        <v>42</v>
      </c>
      <c r="H35" s="145"/>
      <c r="I35" s="39">
        <f>I36</f>
        <v>0.4</v>
      </c>
      <c r="J35" s="39">
        <f t="shared" si="9"/>
        <v>0.4</v>
      </c>
      <c r="K35" s="39">
        <f t="shared" si="9"/>
        <v>0.4</v>
      </c>
    </row>
    <row r="36" spans="1:12" ht="31.5">
      <c r="A36" s="95" t="s">
        <v>96</v>
      </c>
      <c r="B36" s="6" t="s">
        <v>16</v>
      </c>
      <c r="C36" s="6" t="s">
        <v>17</v>
      </c>
      <c r="D36" s="90" t="s">
        <v>47</v>
      </c>
      <c r="E36" s="6" t="s">
        <v>23</v>
      </c>
      <c r="F36" s="89" t="s">
        <v>36</v>
      </c>
      <c r="G36" s="89" t="s">
        <v>42</v>
      </c>
      <c r="H36" s="145" t="s">
        <v>98</v>
      </c>
      <c r="I36" s="39">
        <f>I37</f>
        <v>0.4</v>
      </c>
      <c r="J36" s="39">
        <f t="shared" si="9"/>
        <v>0.4</v>
      </c>
      <c r="K36" s="39">
        <f t="shared" si="9"/>
        <v>0.4</v>
      </c>
    </row>
    <row r="37" spans="1:12" ht="31.5">
      <c r="A37" s="95" t="s">
        <v>97</v>
      </c>
      <c r="B37" s="6" t="s">
        <v>16</v>
      </c>
      <c r="C37" s="6" t="s">
        <v>17</v>
      </c>
      <c r="D37" s="90" t="s">
        <v>47</v>
      </c>
      <c r="E37" s="89" t="s">
        <v>23</v>
      </c>
      <c r="F37" s="89" t="s">
        <v>36</v>
      </c>
      <c r="G37" s="89" t="s">
        <v>42</v>
      </c>
      <c r="H37" s="145" t="s">
        <v>99</v>
      </c>
      <c r="I37" s="39">
        <f>'Прил 2'!J38</f>
        <v>0.4</v>
      </c>
      <c r="J37" s="39">
        <f>'Прил 2'!K38</f>
        <v>0.4</v>
      </c>
      <c r="K37" s="39">
        <f>'Прил 2'!L38</f>
        <v>0.4</v>
      </c>
    </row>
    <row r="38" spans="1:12">
      <c r="A38" s="141" t="s">
        <v>43</v>
      </c>
      <c r="B38" s="117" t="s">
        <v>16</v>
      </c>
      <c r="C38" s="117" t="s">
        <v>44</v>
      </c>
      <c r="D38" s="117"/>
      <c r="E38" s="147"/>
      <c r="F38" s="147"/>
      <c r="G38" s="148"/>
      <c r="H38" s="148"/>
      <c r="I38" s="156">
        <f>I39</f>
        <v>5</v>
      </c>
      <c r="J38" s="156">
        <f t="shared" ref="J38:K42" si="10">J39</f>
        <v>5</v>
      </c>
      <c r="K38" s="156">
        <f t="shared" si="10"/>
        <v>5</v>
      </c>
    </row>
    <row r="39" spans="1:12" ht="47.25">
      <c r="A39" s="96" t="s">
        <v>158</v>
      </c>
      <c r="B39" s="89" t="s">
        <v>16</v>
      </c>
      <c r="C39" s="89" t="s">
        <v>44</v>
      </c>
      <c r="D39" s="90">
        <v>89</v>
      </c>
      <c r="E39" s="89"/>
      <c r="F39" s="89"/>
      <c r="G39" s="97"/>
      <c r="H39" s="97"/>
      <c r="I39" s="39">
        <f>I40</f>
        <v>5</v>
      </c>
      <c r="J39" s="39">
        <f t="shared" si="10"/>
        <v>5</v>
      </c>
      <c r="K39" s="39">
        <f t="shared" si="10"/>
        <v>5</v>
      </c>
      <c r="L39" s="36"/>
    </row>
    <row r="40" spans="1:12" s="9" customFormat="1" ht="47.25">
      <c r="A40" s="96" t="s">
        <v>159</v>
      </c>
      <c r="B40" s="89" t="s">
        <v>16</v>
      </c>
      <c r="C40" s="89" t="s">
        <v>44</v>
      </c>
      <c r="D40" s="90">
        <v>89</v>
      </c>
      <c r="E40" s="89" t="s">
        <v>23</v>
      </c>
      <c r="F40" s="89"/>
      <c r="G40" s="97"/>
      <c r="H40" s="97"/>
      <c r="I40" s="39">
        <f>I41</f>
        <v>5</v>
      </c>
      <c r="J40" s="39">
        <f t="shared" si="10"/>
        <v>5</v>
      </c>
      <c r="K40" s="39">
        <f t="shared" si="10"/>
        <v>5</v>
      </c>
      <c r="L40" s="36"/>
    </row>
    <row r="41" spans="1:12" s="9" customFormat="1" ht="31.5">
      <c r="A41" s="95" t="s">
        <v>160</v>
      </c>
      <c r="B41" s="89" t="s">
        <v>16</v>
      </c>
      <c r="C41" s="89" t="s">
        <v>44</v>
      </c>
      <c r="D41" s="90">
        <v>89</v>
      </c>
      <c r="E41" s="89" t="s">
        <v>23</v>
      </c>
      <c r="F41" s="89" t="s">
        <v>36</v>
      </c>
      <c r="G41" s="89" t="s">
        <v>45</v>
      </c>
      <c r="H41" s="97"/>
      <c r="I41" s="39">
        <f>I42</f>
        <v>5</v>
      </c>
      <c r="J41" s="39">
        <f t="shared" si="10"/>
        <v>5</v>
      </c>
      <c r="K41" s="39">
        <f t="shared" si="10"/>
        <v>5</v>
      </c>
      <c r="L41" s="31"/>
    </row>
    <row r="42" spans="1:12" s="37" customFormat="1">
      <c r="A42" s="93" t="s">
        <v>104</v>
      </c>
      <c r="B42" s="89" t="s">
        <v>16</v>
      </c>
      <c r="C42" s="89" t="s">
        <v>44</v>
      </c>
      <c r="D42" s="90">
        <v>89</v>
      </c>
      <c r="E42" s="89" t="s">
        <v>23</v>
      </c>
      <c r="F42" s="89" t="s">
        <v>36</v>
      </c>
      <c r="G42" s="89" t="s">
        <v>45</v>
      </c>
      <c r="H42" s="97" t="s">
        <v>105</v>
      </c>
      <c r="I42" s="39">
        <f>I43</f>
        <v>5</v>
      </c>
      <c r="J42" s="39">
        <f t="shared" si="10"/>
        <v>5</v>
      </c>
      <c r="K42" s="39">
        <f t="shared" si="10"/>
        <v>5</v>
      </c>
      <c r="L42" s="31"/>
    </row>
    <row r="43" spans="1:12" s="9" customFormat="1" ht="18.75" customHeight="1">
      <c r="A43" s="95" t="s">
        <v>46</v>
      </c>
      <c r="B43" s="89" t="s">
        <v>16</v>
      </c>
      <c r="C43" s="89" t="s">
        <v>44</v>
      </c>
      <c r="D43" s="89" t="s">
        <v>47</v>
      </c>
      <c r="E43" s="89" t="s">
        <v>23</v>
      </c>
      <c r="F43" s="89" t="s">
        <v>36</v>
      </c>
      <c r="G43" s="89" t="s">
        <v>45</v>
      </c>
      <c r="H43" s="97" t="s">
        <v>48</v>
      </c>
      <c r="I43" s="39">
        <f>'Прил 2'!J44</f>
        <v>5</v>
      </c>
      <c r="J43" s="39">
        <f>'Прил 2'!K44</f>
        <v>5</v>
      </c>
      <c r="K43" s="39">
        <f>'Прил 2'!L44</f>
        <v>5</v>
      </c>
      <c r="L43" s="31"/>
    </row>
    <row r="44" spans="1:12" s="9" customFormat="1" ht="18.75" customHeight="1">
      <c r="A44" s="95" t="s">
        <v>201</v>
      </c>
      <c r="B44" s="221" t="s">
        <v>16</v>
      </c>
      <c r="C44" s="117" t="s">
        <v>31</v>
      </c>
      <c r="D44" s="97"/>
      <c r="E44" s="89"/>
      <c r="F44" s="89"/>
      <c r="G44" s="89"/>
      <c r="H44" s="125"/>
      <c r="I44" s="156">
        <f>I45+I49</f>
        <v>1</v>
      </c>
      <c r="J44" s="156">
        <f t="shared" ref="J44:K44" si="11">J45+J49</f>
        <v>0.5</v>
      </c>
      <c r="K44" s="156">
        <f t="shared" si="11"/>
        <v>0.5</v>
      </c>
      <c r="L44" s="31"/>
    </row>
    <row r="45" spans="1:12" s="9" customFormat="1" ht="50.25" customHeight="1">
      <c r="A45" s="95" t="s">
        <v>202</v>
      </c>
      <c r="B45" s="89" t="s">
        <v>16</v>
      </c>
      <c r="C45" s="89" t="s">
        <v>31</v>
      </c>
      <c r="D45" s="97" t="s">
        <v>44</v>
      </c>
      <c r="E45" s="89"/>
      <c r="F45" s="89"/>
      <c r="G45" s="89"/>
      <c r="H45" s="125"/>
      <c r="I45" s="39">
        <f>I46</f>
        <v>0.5</v>
      </c>
      <c r="J45" s="39">
        <f t="shared" ref="J45:K47" si="12">J46</f>
        <v>0</v>
      </c>
      <c r="K45" s="39">
        <f t="shared" si="12"/>
        <v>0</v>
      </c>
      <c r="L45" s="31"/>
    </row>
    <row r="46" spans="1:12" s="9" customFormat="1" ht="20.25" customHeight="1">
      <c r="A46" s="95" t="s">
        <v>204</v>
      </c>
      <c r="B46" s="89" t="s">
        <v>16</v>
      </c>
      <c r="C46" s="89" t="s">
        <v>31</v>
      </c>
      <c r="D46" s="97" t="s">
        <v>44</v>
      </c>
      <c r="E46" s="89" t="s">
        <v>34</v>
      </c>
      <c r="F46" s="89" t="s">
        <v>36</v>
      </c>
      <c r="G46" s="89" t="s">
        <v>203</v>
      </c>
      <c r="H46" s="125"/>
      <c r="I46" s="39">
        <f>I47</f>
        <v>0.5</v>
      </c>
      <c r="J46" s="39">
        <f t="shared" si="12"/>
        <v>0</v>
      </c>
      <c r="K46" s="39">
        <f t="shared" si="12"/>
        <v>0</v>
      </c>
      <c r="L46" s="31"/>
    </row>
    <row r="47" spans="1:12" s="9" customFormat="1" ht="34.5" customHeight="1">
      <c r="A47" s="95" t="s">
        <v>96</v>
      </c>
      <c r="B47" s="89" t="s">
        <v>16</v>
      </c>
      <c r="C47" s="89" t="s">
        <v>31</v>
      </c>
      <c r="D47" s="97" t="s">
        <v>44</v>
      </c>
      <c r="E47" s="89" t="s">
        <v>34</v>
      </c>
      <c r="F47" s="89" t="s">
        <v>36</v>
      </c>
      <c r="G47" s="89" t="s">
        <v>203</v>
      </c>
      <c r="H47" s="125" t="s">
        <v>98</v>
      </c>
      <c r="I47" s="39">
        <f>I48</f>
        <v>0.5</v>
      </c>
      <c r="J47" s="39">
        <f t="shared" si="12"/>
        <v>0</v>
      </c>
      <c r="K47" s="39">
        <f t="shared" si="12"/>
        <v>0</v>
      </c>
      <c r="L47" s="31"/>
    </row>
    <row r="48" spans="1:12" s="9" customFormat="1" ht="34.5" customHeight="1">
      <c r="A48" s="95" t="s">
        <v>97</v>
      </c>
      <c r="B48" s="89" t="s">
        <v>16</v>
      </c>
      <c r="C48" s="89" t="s">
        <v>31</v>
      </c>
      <c r="D48" s="97" t="s">
        <v>44</v>
      </c>
      <c r="E48" s="89" t="s">
        <v>34</v>
      </c>
      <c r="F48" s="89" t="s">
        <v>36</v>
      </c>
      <c r="G48" s="89" t="s">
        <v>203</v>
      </c>
      <c r="H48" s="125" t="s">
        <v>99</v>
      </c>
      <c r="I48" s="39">
        <f>'Прил 2'!J49</f>
        <v>0.5</v>
      </c>
      <c r="J48" s="39">
        <f>'Прил 2'!K49</f>
        <v>0</v>
      </c>
      <c r="K48" s="39">
        <f>'Прил 2'!L49</f>
        <v>0</v>
      </c>
      <c r="L48" s="31"/>
    </row>
    <row r="49" spans="1:12" s="9" customFormat="1" ht="52.5" customHeight="1">
      <c r="A49" s="95" t="s">
        <v>226</v>
      </c>
      <c r="B49" s="6" t="s">
        <v>16</v>
      </c>
      <c r="C49" s="6" t="s">
        <v>31</v>
      </c>
      <c r="D49" s="6" t="s">
        <v>223</v>
      </c>
      <c r="E49" s="89"/>
      <c r="F49" s="89"/>
      <c r="G49" s="89"/>
      <c r="H49" s="125"/>
      <c r="I49" s="39">
        <f>I50</f>
        <v>0.5</v>
      </c>
      <c r="J49" s="39">
        <f t="shared" ref="J49:K51" si="13">J50</f>
        <v>0.5</v>
      </c>
      <c r="K49" s="39">
        <f t="shared" si="13"/>
        <v>0.5</v>
      </c>
      <c r="L49" s="31"/>
    </row>
    <row r="50" spans="1:12" s="9" customFormat="1" ht="34.5" customHeight="1">
      <c r="A50" s="95" t="s">
        <v>224</v>
      </c>
      <c r="B50" s="6" t="s">
        <v>16</v>
      </c>
      <c r="C50" s="6" t="s">
        <v>31</v>
      </c>
      <c r="D50" s="6" t="s">
        <v>223</v>
      </c>
      <c r="E50" s="89" t="s">
        <v>34</v>
      </c>
      <c r="F50" s="89" t="s">
        <v>34</v>
      </c>
      <c r="G50" s="89" t="s">
        <v>225</v>
      </c>
      <c r="H50" s="125"/>
      <c r="I50" s="39">
        <f>I51</f>
        <v>0.5</v>
      </c>
      <c r="J50" s="39">
        <f t="shared" si="13"/>
        <v>0.5</v>
      </c>
      <c r="K50" s="39">
        <f t="shared" si="13"/>
        <v>0.5</v>
      </c>
      <c r="L50" s="31"/>
    </row>
    <row r="51" spans="1:12" s="9" customFormat="1" ht="34.5" customHeight="1">
      <c r="A51" s="95" t="s">
        <v>96</v>
      </c>
      <c r="B51" s="6" t="s">
        <v>16</v>
      </c>
      <c r="C51" s="6" t="s">
        <v>31</v>
      </c>
      <c r="D51" s="6" t="s">
        <v>223</v>
      </c>
      <c r="E51" s="6" t="s">
        <v>34</v>
      </c>
      <c r="F51" s="6" t="s">
        <v>36</v>
      </c>
      <c r="G51" s="6" t="s">
        <v>225</v>
      </c>
      <c r="H51" s="6" t="s">
        <v>98</v>
      </c>
      <c r="I51" s="39">
        <f>I52</f>
        <v>0.5</v>
      </c>
      <c r="J51" s="39">
        <f t="shared" si="13"/>
        <v>0.5</v>
      </c>
      <c r="K51" s="39">
        <f t="shared" si="13"/>
        <v>0.5</v>
      </c>
      <c r="L51" s="31"/>
    </row>
    <row r="52" spans="1:12" s="9" customFormat="1" ht="37.5" customHeight="1">
      <c r="A52" s="95" t="s">
        <v>97</v>
      </c>
      <c r="B52" s="6" t="s">
        <v>16</v>
      </c>
      <c r="C52" s="6" t="s">
        <v>31</v>
      </c>
      <c r="D52" s="6" t="s">
        <v>223</v>
      </c>
      <c r="E52" s="6" t="s">
        <v>34</v>
      </c>
      <c r="F52" s="6" t="s">
        <v>36</v>
      </c>
      <c r="G52" s="6" t="s">
        <v>225</v>
      </c>
      <c r="H52" s="6" t="s">
        <v>99</v>
      </c>
      <c r="I52" s="39">
        <f>'Прил 2'!J53</f>
        <v>0.5</v>
      </c>
      <c r="J52" s="39">
        <f>'Прил 2'!K53</f>
        <v>0.5</v>
      </c>
      <c r="K52" s="39">
        <f>'Прил 2'!L53</f>
        <v>0.5</v>
      </c>
      <c r="L52" s="31"/>
    </row>
    <row r="53" spans="1:12" ht="21.75" customHeight="1">
      <c r="A53" s="141" t="s">
        <v>49</v>
      </c>
      <c r="B53" s="117" t="s">
        <v>27</v>
      </c>
      <c r="C53" s="117"/>
      <c r="D53" s="148"/>
      <c r="E53" s="117"/>
      <c r="F53" s="117"/>
      <c r="G53" s="117"/>
      <c r="H53" s="151"/>
      <c r="I53" s="138">
        <f>I54</f>
        <v>159</v>
      </c>
      <c r="J53" s="138">
        <f t="shared" ref="J53:K56" si="14">J54</f>
        <v>173.9</v>
      </c>
      <c r="K53" s="138">
        <f t="shared" si="14"/>
        <v>180.2</v>
      </c>
    </row>
    <row r="54" spans="1:12" ht="19.5" customHeight="1">
      <c r="A54" s="144" t="s">
        <v>50</v>
      </c>
      <c r="B54" s="152" t="s">
        <v>27</v>
      </c>
      <c r="C54" s="152" t="s">
        <v>28</v>
      </c>
      <c r="D54" s="102"/>
      <c r="E54" s="101"/>
      <c r="F54" s="101"/>
      <c r="G54" s="101"/>
      <c r="H54" s="153"/>
      <c r="I54" s="138">
        <f>I55</f>
        <v>159</v>
      </c>
      <c r="J54" s="138">
        <f t="shared" si="14"/>
        <v>173.9</v>
      </c>
      <c r="K54" s="138">
        <f t="shared" si="14"/>
        <v>180.2</v>
      </c>
    </row>
    <row r="55" spans="1:12" ht="53.25" customHeight="1">
      <c r="A55" s="96" t="s">
        <v>158</v>
      </c>
      <c r="B55" s="133" t="s">
        <v>27</v>
      </c>
      <c r="C55" s="133" t="s">
        <v>28</v>
      </c>
      <c r="D55" s="6">
        <v>89</v>
      </c>
      <c r="E55" s="6"/>
      <c r="F55" s="6"/>
      <c r="G55" s="6"/>
      <c r="H55" s="88"/>
      <c r="I55" s="41">
        <f>I56</f>
        <v>159</v>
      </c>
      <c r="J55" s="41">
        <f t="shared" si="14"/>
        <v>173.9</v>
      </c>
      <c r="K55" s="41">
        <f t="shared" si="14"/>
        <v>180.2</v>
      </c>
      <c r="L55" s="36"/>
    </row>
    <row r="56" spans="1:12" ht="48" customHeight="1">
      <c r="A56" s="96" t="s">
        <v>159</v>
      </c>
      <c r="B56" s="133" t="s">
        <v>27</v>
      </c>
      <c r="C56" s="133" t="s">
        <v>28</v>
      </c>
      <c r="D56" s="6">
        <v>89</v>
      </c>
      <c r="E56" s="6">
        <v>1</v>
      </c>
      <c r="F56" s="6"/>
      <c r="G56" s="6"/>
      <c r="H56" s="88"/>
      <c r="I56" s="41">
        <f>I57</f>
        <v>159</v>
      </c>
      <c r="J56" s="41">
        <f t="shared" si="14"/>
        <v>173.9</v>
      </c>
      <c r="K56" s="41">
        <f t="shared" si="14"/>
        <v>180.2</v>
      </c>
      <c r="L56" s="36"/>
    </row>
    <row r="57" spans="1:12" ht="50.25" customHeight="1">
      <c r="A57" s="154" t="s">
        <v>167</v>
      </c>
      <c r="B57" s="133" t="s">
        <v>27</v>
      </c>
      <c r="C57" s="133" t="s">
        <v>28</v>
      </c>
      <c r="D57" s="155">
        <v>89</v>
      </c>
      <c r="E57" s="6">
        <v>1</v>
      </c>
      <c r="F57" s="6" t="s">
        <v>36</v>
      </c>
      <c r="G57" s="6">
        <v>51180</v>
      </c>
      <c r="H57" s="88"/>
      <c r="I57" s="41">
        <f>I58+I60</f>
        <v>159</v>
      </c>
      <c r="J57" s="41">
        <f>J58+J60</f>
        <v>173.9</v>
      </c>
      <c r="K57" s="41">
        <f>K58+K60</f>
        <v>180.2</v>
      </c>
    </row>
    <row r="58" spans="1:12" ht="61.5" customHeight="1">
      <c r="A58" s="103" t="s">
        <v>100</v>
      </c>
      <c r="B58" s="133" t="s">
        <v>27</v>
      </c>
      <c r="C58" s="133" t="s">
        <v>28</v>
      </c>
      <c r="D58" s="155">
        <v>89</v>
      </c>
      <c r="E58" s="6">
        <v>1</v>
      </c>
      <c r="F58" s="6" t="s">
        <v>36</v>
      </c>
      <c r="G58" s="6" t="s">
        <v>51</v>
      </c>
      <c r="H58" s="88" t="s">
        <v>102</v>
      </c>
      <c r="I58" s="41">
        <f>I59</f>
        <v>145</v>
      </c>
      <c r="J58" s="41">
        <f>J59</f>
        <v>145</v>
      </c>
      <c r="K58" s="41">
        <f>K59</f>
        <v>145</v>
      </c>
    </row>
    <row r="59" spans="1:12" ht="32.25" customHeight="1">
      <c r="A59" s="103" t="s">
        <v>101</v>
      </c>
      <c r="B59" s="133" t="s">
        <v>27</v>
      </c>
      <c r="C59" s="133" t="s">
        <v>28</v>
      </c>
      <c r="D59" s="155">
        <v>89</v>
      </c>
      <c r="E59" s="6">
        <v>1</v>
      </c>
      <c r="F59" s="6" t="s">
        <v>36</v>
      </c>
      <c r="G59" s="6" t="s">
        <v>51</v>
      </c>
      <c r="H59" s="88" t="s">
        <v>103</v>
      </c>
      <c r="I59" s="41">
        <f>'Прил 2'!J60</f>
        <v>145</v>
      </c>
      <c r="J59" s="41">
        <f>'Прил 2'!K60</f>
        <v>145</v>
      </c>
      <c r="K59" s="41">
        <f>'Прил 2'!L60</f>
        <v>145</v>
      </c>
    </row>
    <row r="60" spans="1:12" ht="32.25" customHeight="1">
      <c r="A60" s="95" t="s">
        <v>96</v>
      </c>
      <c r="B60" s="133" t="s">
        <v>27</v>
      </c>
      <c r="C60" s="133" t="s">
        <v>28</v>
      </c>
      <c r="D60" s="155">
        <v>89</v>
      </c>
      <c r="E60" s="6">
        <v>1</v>
      </c>
      <c r="F60" s="6" t="s">
        <v>36</v>
      </c>
      <c r="G60" s="6">
        <v>51180</v>
      </c>
      <c r="H60" s="88" t="s">
        <v>98</v>
      </c>
      <c r="I60" s="41">
        <f t="shared" ref="I60:K60" si="15">I61</f>
        <v>14</v>
      </c>
      <c r="J60" s="41">
        <f t="shared" si="15"/>
        <v>28.9</v>
      </c>
      <c r="K60" s="41">
        <f t="shared" si="15"/>
        <v>35.200000000000003</v>
      </c>
    </row>
    <row r="61" spans="1:12" ht="23.25" customHeight="1">
      <c r="A61" s="95" t="s">
        <v>97</v>
      </c>
      <c r="B61" s="133" t="s">
        <v>27</v>
      </c>
      <c r="C61" s="133" t="s">
        <v>28</v>
      </c>
      <c r="D61" s="155">
        <v>89</v>
      </c>
      <c r="E61" s="6">
        <v>1</v>
      </c>
      <c r="F61" s="6" t="s">
        <v>36</v>
      </c>
      <c r="G61" s="6">
        <v>51180</v>
      </c>
      <c r="H61" s="88" t="s">
        <v>99</v>
      </c>
      <c r="I61" s="41">
        <f>'Прил 2'!J62</f>
        <v>14</v>
      </c>
      <c r="J61" s="41">
        <f>'Прил 2'!K62</f>
        <v>28.9</v>
      </c>
      <c r="K61" s="41">
        <f>'Прил 2'!L62</f>
        <v>35.200000000000003</v>
      </c>
    </row>
    <row r="62" spans="1:12">
      <c r="A62" s="144" t="s">
        <v>52</v>
      </c>
      <c r="B62" s="152" t="s">
        <v>17</v>
      </c>
      <c r="C62" s="152"/>
      <c r="D62" s="101"/>
      <c r="E62" s="101"/>
      <c r="F62" s="101"/>
      <c r="G62" s="101"/>
      <c r="H62" s="101"/>
      <c r="I62" s="138">
        <f>I63+I72</f>
        <v>1020.94811</v>
      </c>
      <c r="J62" s="138">
        <f t="shared" ref="J62:K62" si="16">J63+J72</f>
        <v>389.8</v>
      </c>
      <c r="K62" s="138">
        <f t="shared" si="16"/>
        <v>519.5</v>
      </c>
    </row>
    <row r="63" spans="1:12">
      <c r="A63" s="144" t="s">
        <v>53</v>
      </c>
      <c r="B63" s="101" t="s">
        <v>17</v>
      </c>
      <c r="C63" s="101" t="s">
        <v>29</v>
      </c>
      <c r="D63" s="157"/>
      <c r="E63" s="157"/>
      <c r="F63" s="157"/>
      <c r="G63" s="157"/>
      <c r="H63" s="101"/>
      <c r="I63" s="138">
        <f>I64+I68</f>
        <v>420.94810999999999</v>
      </c>
      <c r="J63" s="138">
        <f t="shared" ref="J63:K63" si="17">J64+J68</f>
        <v>389.8</v>
      </c>
      <c r="K63" s="138">
        <f t="shared" si="17"/>
        <v>519.5</v>
      </c>
    </row>
    <row r="64" spans="1:12" ht="78.75">
      <c r="A64" s="149" t="s">
        <v>198</v>
      </c>
      <c r="B64" s="89" t="s">
        <v>17</v>
      </c>
      <c r="C64" s="89" t="s">
        <v>29</v>
      </c>
      <c r="D64" s="89" t="s">
        <v>31</v>
      </c>
      <c r="E64" s="89"/>
      <c r="F64" s="89"/>
      <c r="G64" s="89"/>
      <c r="H64" s="6"/>
      <c r="I64" s="41">
        <f>I65</f>
        <v>406.24811</v>
      </c>
      <c r="J64" s="41">
        <f t="shared" ref="J64:K66" si="18">J65</f>
        <v>389.8</v>
      </c>
      <c r="K64" s="41">
        <f t="shared" si="18"/>
        <v>519.5</v>
      </c>
    </row>
    <row r="65" spans="1:11" ht="183" customHeight="1">
      <c r="A65" s="194" t="s">
        <v>207</v>
      </c>
      <c r="B65" s="89" t="s">
        <v>17</v>
      </c>
      <c r="C65" s="89" t="s">
        <v>29</v>
      </c>
      <c r="D65" s="89" t="s">
        <v>31</v>
      </c>
      <c r="E65" s="89" t="s">
        <v>34</v>
      </c>
      <c r="F65" s="89" t="s">
        <v>16</v>
      </c>
      <c r="G65" s="89" t="s">
        <v>221</v>
      </c>
      <c r="H65" s="6"/>
      <c r="I65" s="41">
        <f>I66</f>
        <v>406.24811</v>
      </c>
      <c r="J65" s="41">
        <f t="shared" si="18"/>
        <v>389.8</v>
      </c>
      <c r="K65" s="41">
        <f t="shared" si="18"/>
        <v>519.5</v>
      </c>
    </row>
    <row r="66" spans="1:11" ht="31.5">
      <c r="A66" s="95" t="s">
        <v>96</v>
      </c>
      <c r="B66" s="89" t="s">
        <v>17</v>
      </c>
      <c r="C66" s="89" t="s">
        <v>29</v>
      </c>
      <c r="D66" s="89" t="s">
        <v>31</v>
      </c>
      <c r="E66" s="89" t="s">
        <v>34</v>
      </c>
      <c r="F66" s="89" t="s">
        <v>16</v>
      </c>
      <c r="G66" s="89" t="s">
        <v>221</v>
      </c>
      <c r="H66" s="6" t="s">
        <v>98</v>
      </c>
      <c r="I66" s="41">
        <f>I67</f>
        <v>406.24811</v>
      </c>
      <c r="J66" s="41">
        <f t="shared" si="18"/>
        <v>389.8</v>
      </c>
      <c r="K66" s="41">
        <f t="shared" si="18"/>
        <v>519.5</v>
      </c>
    </row>
    <row r="67" spans="1:11" ht="31.5">
      <c r="A67" s="95" t="s">
        <v>97</v>
      </c>
      <c r="B67" s="89" t="s">
        <v>17</v>
      </c>
      <c r="C67" s="89" t="s">
        <v>29</v>
      </c>
      <c r="D67" s="89" t="s">
        <v>31</v>
      </c>
      <c r="E67" s="89" t="s">
        <v>34</v>
      </c>
      <c r="F67" s="89" t="s">
        <v>16</v>
      </c>
      <c r="G67" s="89" t="s">
        <v>221</v>
      </c>
      <c r="H67" s="6" t="s">
        <v>99</v>
      </c>
      <c r="I67" s="41">
        <f>'Прил 2'!J68</f>
        <v>406.24811</v>
      </c>
      <c r="J67" s="41">
        <f>'Прил 2'!K68</f>
        <v>389.8</v>
      </c>
      <c r="K67" s="41">
        <f>'Прил 2'!L68</f>
        <v>519.5</v>
      </c>
    </row>
    <row r="68" spans="1:11" ht="54" customHeight="1">
      <c r="A68" s="119" t="s">
        <v>199</v>
      </c>
      <c r="B68" s="6" t="s">
        <v>17</v>
      </c>
      <c r="C68" s="6" t="s">
        <v>29</v>
      </c>
      <c r="D68" s="6" t="s">
        <v>205</v>
      </c>
      <c r="E68" s="6"/>
      <c r="F68" s="6"/>
      <c r="G68" s="6"/>
      <c r="H68" s="6"/>
      <c r="I68" s="41">
        <f>I69</f>
        <v>14.7</v>
      </c>
      <c r="J68" s="41">
        <f t="shared" ref="J68:K70" si="19">J69</f>
        <v>0</v>
      </c>
      <c r="K68" s="41">
        <f t="shared" si="19"/>
        <v>0</v>
      </c>
    </row>
    <row r="69" spans="1:11" ht="180" customHeight="1">
      <c r="A69" s="194" t="s">
        <v>207</v>
      </c>
      <c r="B69" s="89" t="s">
        <v>17</v>
      </c>
      <c r="C69" s="89" t="s">
        <v>29</v>
      </c>
      <c r="D69" s="89" t="s">
        <v>205</v>
      </c>
      <c r="E69" s="89" t="s">
        <v>34</v>
      </c>
      <c r="F69" s="89" t="s">
        <v>16</v>
      </c>
      <c r="G69" s="89" t="s">
        <v>221</v>
      </c>
      <c r="H69" s="6"/>
      <c r="I69" s="41">
        <f>I70</f>
        <v>14.7</v>
      </c>
      <c r="J69" s="41">
        <f t="shared" si="19"/>
        <v>0</v>
      </c>
      <c r="K69" s="41">
        <f t="shared" si="19"/>
        <v>0</v>
      </c>
    </row>
    <row r="70" spans="1:11" ht="31.5">
      <c r="A70" s="95" t="s">
        <v>96</v>
      </c>
      <c r="B70" s="89" t="s">
        <v>17</v>
      </c>
      <c r="C70" s="89" t="s">
        <v>29</v>
      </c>
      <c r="D70" s="89" t="s">
        <v>205</v>
      </c>
      <c r="E70" s="89" t="s">
        <v>34</v>
      </c>
      <c r="F70" s="89" t="s">
        <v>16</v>
      </c>
      <c r="G70" s="89" t="s">
        <v>221</v>
      </c>
      <c r="H70" s="6" t="s">
        <v>98</v>
      </c>
      <c r="I70" s="41">
        <f>I71</f>
        <v>14.7</v>
      </c>
      <c r="J70" s="41">
        <f t="shared" si="19"/>
        <v>0</v>
      </c>
      <c r="K70" s="41">
        <f t="shared" si="19"/>
        <v>0</v>
      </c>
    </row>
    <row r="71" spans="1:11" ht="31.5">
      <c r="A71" s="95" t="s">
        <v>97</v>
      </c>
      <c r="B71" s="89" t="s">
        <v>17</v>
      </c>
      <c r="C71" s="89" t="s">
        <v>29</v>
      </c>
      <c r="D71" s="89" t="s">
        <v>205</v>
      </c>
      <c r="E71" s="89" t="s">
        <v>34</v>
      </c>
      <c r="F71" s="89" t="s">
        <v>16</v>
      </c>
      <c r="G71" s="89" t="s">
        <v>221</v>
      </c>
      <c r="H71" s="6" t="s">
        <v>99</v>
      </c>
      <c r="I71" s="41">
        <f>'Прил 2'!J72</f>
        <v>14.7</v>
      </c>
      <c r="J71" s="41">
        <f>'Прил 2'!K72</f>
        <v>0</v>
      </c>
      <c r="K71" s="41">
        <f>'Прил 2'!L72</f>
        <v>0</v>
      </c>
    </row>
    <row r="72" spans="1:11">
      <c r="A72" s="249" t="s">
        <v>227</v>
      </c>
      <c r="B72" s="117" t="s">
        <v>17</v>
      </c>
      <c r="C72" s="117" t="s">
        <v>137</v>
      </c>
      <c r="D72" s="89"/>
      <c r="E72" s="89"/>
      <c r="F72" s="89"/>
      <c r="G72" s="89"/>
      <c r="H72" s="6"/>
      <c r="I72" s="138">
        <f>I73</f>
        <v>600</v>
      </c>
      <c r="J72" s="138">
        <f t="shared" ref="J72:K76" si="20">J73</f>
        <v>0</v>
      </c>
      <c r="K72" s="138">
        <f t="shared" si="20"/>
        <v>0</v>
      </c>
    </row>
    <row r="73" spans="1:11" ht="47.25">
      <c r="A73" s="149" t="s">
        <v>158</v>
      </c>
      <c r="B73" s="89" t="s">
        <v>17</v>
      </c>
      <c r="C73" s="89" t="s">
        <v>137</v>
      </c>
      <c r="D73" s="89" t="s">
        <v>47</v>
      </c>
      <c r="E73" s="89"/>
      <c r="F73" s="89"/>
      <c r="G73" s="89"/>
      <c r="H73" s="6"/>
      <c r="I73" s="41">
        <f>I74</f>
        <v>600</v>
      </c>
      <c r="J73" s="41">
        <f t="shared" si="20"/>
        <v>0</v>
      </c>
      <c r="K73" s="41">
        <f t="shared" si="20"/>
        <v>0</v>
      </c>
    </row>
    <row r="74" spans="1:11" ht="47.25">
      <c r="A74" s="150" t="s">
        <v>159</v>
      </c>
      <c r="B74" s="89" t="s">
        <v>17</v>
      </c>
      <c r="C74" s="89" t="s">
        <v>137</v>
      </c>
      <c r="D74" s="89" t="s">
        <v>47</v>
      </c>
      <c r="E74" s="89" t="s">
        <v>23</v>
      </c>
      <c r="F74" s="89"/>
      <c r="G74" s="89"/>
      <c r="H74" s="6"/>
      <c r="I74" s="41">
        <f>I75</f>
        <v>600</v>
      </c>
      <c r="J74" s="41">
        <f t="shared" si="20"/>
        <v>0</v>
      </c>
      <c r="K74" s="41">
        <f t="shared" si="20"/>
        <v>0</v>
      </c>
    </row>
    <row r="75" spans="1:11" ht="94.5">
      <c r="A75" s="150" t="s">
        <v>228</v>
      </c>
      <c r="B75" s="89" t="s">
        <v>17</v>
      </c>
      <c r="C75" s="89" t="s">
        <v>137</v>
      </c>
      <c r="D75" s="89" t="s">
        <v>47</v>
      </c>
      <c r="E75" s="89" t="s">
        <v>23</v>
      </c>
      <c r="F75" s="89" t="s">
        <v>36</v>
      </c>
      <c r="G75" s="89" t="s">
        <v>229</v>
      </c>
      <c r="H75" s="6"/>
      <c r="I75" s="41">
        <f>I76</f>
        <v>600</v>
      </c>
      <c r="J75" s="41">
        <f t="shared" si="20"/>
        <v>0</v>
      </c>
      <c r="K75" s="41">
        <f t="shared" si="20"/>
        <v>0</v>
      </c>
    </row>
    <row r="76" spans="1:11" ht="31.5">
      <c r="A76" s="95" t="s">
        <v>96</v>
      </c>
      <c r="B76" s="89" t="s">
        <v>17</v>
      </c>
      <c r="C76" s="89" t="s">
        <v>137</v>
      </c>
      <c r="D76" s="89" t="s">
        <v>47</v>
      </c>
      <c r="E76" s="89" t="s">
        <v>23</v>
      </c>
      <c r="F76" s="89" t="s">
        <v>36</v>
      </c>
      <c r="G76" s="89" t="s">
        <v>229</v>
      </c>
      <c r="H76" s="6" t="s">
        <v>98</v>
      </c>
      <c r="I76" s="41">
        <f>I77</f>
        <v>600</v>
      </c>
      <c r="J76" s="41">
        <f t="shared" si="20"/>
        <v>0</v>
      </c>
      <c r="K76" s="41">
        <f t="shared" si="20"/>
        <v>0</v>
      </c>
    </row>
    <row r="77" spans="1:11" ht="31.5">
      <c r="A77" s="95" t="s">
        <v>97</v>
      </c>
      <c r="B77" s="89" t="s">
        <v>17</v>
      </c>
      <c r="C77" s="89" t="s">
        <v>137</v>
      </c>
      <c r="D77" s="89" t="s">
        <v>47</v>
      </c>
      <c r="E77" s="89" t="s">
        <v>23</v>
      </c>
      <c r="F77" s="89" t="s">
        <v>36</v>
      </c>
      <c r="G77" s="89" t="s">
        <v>229</v>
      </c>
      <c r="H77" s="6" t="s">
        <v>99</v>
      </c>
      <c r="I77" s="41">
        <f>'Прил 2'!J78</f>
        <v>600</v>
      </c>
      <c r="J77" s="41">
        <f>'Прил 2'!K78</f>
        <v>0</v>
      </c>
      <c r="K77" s="41">
        <f>'Прил 2'!L78</f>
        <v>0</v>
      </c>
    </row>
    <row r="78" spans="1:11">
      <c r="A78" s="144" t="s">
        <v>20</v>
      </c>
      <c r="B78" s="101" t="s">
        <v>19</v>
      </c>
      <c r="C78" s="101"/>
      <c r="D78" s="101"/>
      <c r="E78" s="101"/>
      <c r="F78" s="101"/>
      <c r="G78" s="40"/>
      <c r="H78" s="40"/>
      <c r="I78" s="138">
        <f>I85+I79</f>
        <v>223.5196</v>
      </c>
      <c r="J78" s="138">
        <f t="shared" ref="J78:K78" si="21">J85+J79</f>
        <v>110.52447000000001</v>
      </c>
      <c r="K78" s="138">
        <f t="shared" si="21"/>
        <v>126.12935999999999</v>
      </c>
    </row>
    <row r="79" spans="1:11">
      <c r="A79" s="144" t="s">
        <v>54</v>
      </c>
      <c r="B79" s="101" t="s">
        <v>19</v>
      </c>
      <c r="C79" s="101" t="s">
        <v>27</v>
      </c>
      <c r="D79" s="101"/>
      <c r="E79" s="101"/>
      <c r="F79" s="101"/>
      <c r="G79" s="137"/>
      <c r="H79" s="137"/>
      <c r="I79" s="138">
        <f>I80</f>
        <v>70</v>
      </c>
      <c r="J79" s="138">
        <f t="shared" ref="J79:K83" si="22">J80</f>
        <v>30</v>
      </c>
      <c r="K79" s="138">
        <f t="shared" si="22"/>
        <v>30</v>
      </c>
    </row>
    <row r="80" spans="1:11" ht="47.25">
      <c r="A80" s="96" t="s">
        <v>158</v>
      </c>
      <c r="B80" s="6" t="s">
        <v>19</v>
      </c>
      <c r="C80" s="6" t="s">
        <v>27</v>
      </c>
      <c r="D80" s="6" t="s">
        <v>47</v>
      </c>
      <c r="E80" s="101"/>
      <c r="F80" s="101"/>
      <c r="G80" s="137"/>
      <c r="H80" s="137"/>
      <c r="I80" s="41">
        <f>I81</f>
        <v>70</v>
      </c>
      <c r="J80" s="41">
        <f t="shared" si="22"/>
        <v>30</v>
      </c>
      <c r="K80" s="41">
        <f t="shared" si="22"/>
        <v>30</v>
      </c>
    </row>
    <row r="81" spans="1:12" ht="47.25">
      <c r="A81" s="96" t="s">
        <v>159</v>
      </c>
      <c r="B81" s="6" t="s">
        <v>19</v>
      </c>
      <c r="C81" s="6" t="s">
        <v>27</v>
      </c>
      <c r="D81" s="6" t="s">
        <v>47</v>
      </c>
      <c r="E81" s="6" t="s">
        <v>23</v>
      </c>
      <c r="F81" s="6"/>
      <c r="G81" s="40"/>
      <c r="H81" s="40"/>
      <c r="I81" s="41">
        <f>I82</f>
        <v>70</v>
      </c>
      <c r="J81" s="41">
        <f t="shared" si="22"/>
        <v>30</v>
      </c>
      <c r="K81" s="41">
        <f t="shared" si="22"/>
        <v>30</v>
      </c>
    </row>
    <row r="82" spans="1:12" ht="63">
      <c r="A82" s="119" t="s">
        <v>222</v>
      </c>
      <c r="B82" s="6" t="s">
        <v>19</v>
      </c>
      <c r="C82" s="6" t="s">
        <v>27</v>
      </c>
      <c r="D82" s="6">
        <v>89</v>
      </c>
      <c r="E82" s="6">
        <v>1</v>
      </c>
      <c r="F82" s="6" t="s">
        <v>36</v>
      </c>
      <c r="G82" s="6" t="s">
        <v>200</v>
      </c>
      <c r="H82" s="88"/>
      <c r="I82" s="41">
        <f>I83</f>
        <v>70</v>
      </c>
      <c r="J82" s="41">
        <f t="shared" si="22"/>
        <v>30</v>
      </c>
      <c r="K82" s="41">
        <f t="shared" si="22"/>
        <v>30</v>
      </c>
    </row>
    <row r="83" spans="1:12" ht="31.5">
      <c r="A83" s="95" t="s">
        <v>96</v>
      </c>
      <c r="B83" s="6" t="s">
        <v>19</v>
      </c>
      <c r="C83" s="6" t="s">
        <v>27</v>
      </c>
      <c r="D83" s="6">
        <v>89</v>
      </c>
      <c r="E83" s="6">
        <v>1</v>
      </c>
      <c r="F83" s="6" t="s">
        <v>36</v>
      </c>
      <c r="G83" s="6" t="s">
        <v>200</v>
      </c>
      <c r="H83" s="88" t="s">
        <v>98</v>
      </c>
      <c r="I83" s="41">
        <f>I84</f>
        <v>70</v>
      </c>
      <c r="J83" s="41">
        <f t="shared" si="22"/>
        <v>30</v>
      </c>
      <c r="K83" s="41">
        <f t="shared" si="22"/>
        <v>30</v>
      </c>
    </row>
    <row r="84" spans="1:12" ht="31.5">
      <c r="A84" s="95" t="s">
        <v>97</v>
      </c>
      <c r="B84" s="6" t="s">
        <v>19</v>
      </c>
      <c r="C84" s="6" t="s">
        <v>27</v>
      </c>
      <c r="D84" s="6">
        <v>89</v>
      </c>
      <c r="E84" s="6">
        <v>1</v>
      </c>
      <c r="F84" s="6" t="s">
        <v>36</v>
      </c>
      <c r="G84" s="6" t="s">
        <v>200</v>
      </c>
      <c r="H84" s="88" t="s">
        <v>99</v>
      </c>
      <c r="I84" s="41">
        <f>'Прил 2'!J85</f>
        <v>70</v>
      </c>
      <c r="J84" s="41">
        <f>'Прил 2'!K85</f>
        <v>30</v>
      </c>
      <c r="K84" s="41">
        <f>'Прил 2'!L85</f>
        <v>30</v>
      </c>
    </row>
    <row r="85" spans="1:12">
      <c r="A85" s="144" t="s">
        <v>55</v>
      </c>
      <c r="B85" s="101" t="s">
        <v>19</v>
      </c>
      <c r="C85" s="101" t="s">
        <v>28</v>
      </c>
      <c r="D85" s="101"/>
      <c r="E85" s="101"/>
      <c r="F85" s="147"/>
      <c r="G85" s="137"/>
      <c r="H85" s="137"/>
      <c r="I85" s="138">
        <f>'Прил 3'!I86+'Прил 3'!I89</f>
        <v>153.5196</v>
      </c>
      <c r="J85" s="138">
        <f>'Прил 3'!J86+'Прил 3'!J89</f>
        <v>80.524470000000008</v>
      </c>
      <c r="K85" s="138">
        <f>'Прил 3'!K86+'Прил 3'!K89</f>
        <v>96.129359999999991</v>
      </c>
    </row>
    <row r="86" spans="1:12">
      <c r="A86" s="95" t="s">
        <v>56</v>
      </c>
      <c r="B86" s="6" t="s">
        <v>19</v>
      </c>
      <c r="C86" s="6" t="s">
        <v>28</v>
      </c>
      <c r="D86" s="6" t="s">
        <v>47</v>
      </c>
      <c r="E86" s="6">
        <v>1</v>
      </c>
      <c r="F86" s="89" t="s">
        <v>36</v>
      </c>
      <c r="G86" s="120">
        <v>43010</v>
      </c>
      <c r="H86" s="40"/>
      <c r="I86" s="41">
        <f>I87</f>
        <v>80</v>
      </c>
      <c r="J86" s="41">
        <f t="shared" ref="J86:K87" si="23">J87</f>
        <v>50</v>
      </c>
      <c r="K86" s="41">
        <f t="shared" si="23"/>
        <v>80</v>
      </c>
    </row>
    <row r="87" spans="1:12" ht="31.5">
      <c r="A87" s="95" t="s">
        <v>96</v>
      </c>
      <c r="B87" s="6" t="s">
        <v>19</v>
      </c>
      <c r="C87" s="6" t="s">
        <v>28</v>
      </c>
      <c r="D87" s="6" t="s">
        <v>47</v>
      </c>
      <c r="E87" s="6">
        <v>1</v>
      </c>
      <c r="F87" s="89" t="s">
        <v>36</v>
      </c>
      <c r="G87" s="120">
        <v>43010</v>
      </c>
      <c r="H87" s="120">
        <v>200</v>
      </c>
      <c r="I87" s="41">
        <f>I88</f>
        <v>80</v>
      </c>
      <c r="J87" s="41">
        <f t="shared" si="23"/>
        <v>50</v>
      </c>
      <c r="K87" s="41">
        <f t="shared" si="23"/>
        <v>80</v>
      </c>
    </row>
    <row r="88" spans="1:12" ht="31.5">
      <c r="A88" s="95" t="s">
        <v>97</v>
      </c>
      <c r="B88" s="6" t="s">
        <v>19</v>
      </c>
      <c r="C88" s="6" t="s">
        <v>28</v>
      </c>
      <c r="D88" s="6" t="s">
        <v>47</v>
      </c>
      <c r="E88" s="6">
        <v>1</v>
      </c>
      <c r="F88" s="89" t="s">
        <v>36</v>
      </c>
      <c r="G88" s="120">
        <v>43010</v>
      </c>
      <c r="H88" s="120">
        <v>240</v>
      </c>
      <c r="I88" s="41">
        <f>'Прил 2'!J91</f>
        <v>80</v>
      </c>
      <c r="J88" s="41">
        <f>'Прил 2'!K91</f>
        <v>50</v>
      </c>
      <c r="K88" s="41">
        <f>'Прил 2'!L91</f>
        <v>80</v>
      </c>
    </row>
    <row r="89" spans="1:12">
      <c r="A89" s="95" t="s">
        <v>135</v>
      </c>
      <c r="B89" s="6" t="s">
        <v>19</v>
      </c>
      <c r="C89" s="6" t="s">
        <v>28</v>
      </c>
      <c r="D89" s="6" t="s">
        <v>47</v>
      </c>
      <c r="E89" s="6">
        <v>1</v>
      </c>
      <c r="F89" s="89" t="s">
        <v>36</v>
      </c>
      <c r="G89" s="120">
        <v>43040</v>
      </c>
      <c r="H89" s="40"/>
      <c r="I89" s="41">
        <f>I90</f>
        <v>73.519599999999997</v>
      </c>
      <c r="J89" s="41">
        <f t="shared" ref="J89:K90" si="24">J90</f>
        <v>30.524470000000001</v>
      </c>
      <c r="K89" s="41">
        <f t="shared" si="24"/>
        <v>16.129359999999998</v>
      </c>
    </row>
    <row r="90" spans="1:12" ht="31.5">
      <c r="A90" s="95" t="s">
        <v>96</v>
      </c>
      <c r="B90" s="6" t="s">
        <v>19</v>
      </c>
      <c r="C90" s="6" t="s">
        <v>28</v>
      </c>
      <c r="D90" s="6" t="s">
        <v>47</v>
      </c>
      <c r="E90" s="6">
        <v>1</v>
      </c>
      <c r="F90" s="89" t="s">
        <v>36</v>
      </c>
      <c r="G90" s="120">
        <v>43040</v>
      </c>
      <c r="H90" s="120">
        <v>200</v>
      </c>
      <c r="I90" s="41">
        <f>I91</f>
        <v>73.519599999999997</v>
      </c>
      <c r="J90" s="41">
        <f t="shared" si="24"/>
        <v>30.524470000000001</v>
      </c>
      <c r="K90" s="41">
        <f t="shared" si="24"/>
        <v>16.129359999999998</v>
      </c>
    </row>
    <row r="91" spans="1:12" ht="31.5">
      <c r="A91" s="95" t="s">
        <v>97</v>
      </c>
      <c r="B91" s="6" t="s">
        <v>19</v>
      </c>
      <c r="C91" s="6" t="s">
        <v>28</v>
      </c>
      <c r="D91" s="6" t="s">
        <v>47</v>
      </c>
      <c r="E91" s="6">
        <v>1</v>
      </c>
      <c r="F91" s="89" t="s">
        <v>36</v>
      </c>
      <c r="G91" s="120">
        <v>43040</v>
      </c>
      <c r="H91" s="120">
        <v>240</v>
      </c>
      <c r="I91" s="41">
        <f>'Прил 2'!J94</f>
        <v>73.519599999999997</v>
      </c>
      <c r="J91" s="41">
        <f>'Прил 2'!K94</f>
        <v>30.524470000000001</v>
      </c>
      <c r="K91" s="41">
        <f>'Прил 2'!L94</f>
        <v>16.129359999999998</v>
      </c>
    </row>
    <row r="92" spans="1:12">
      <c r="A92" s="144" t="s">
        <v>57</v>
      </c>
      <c r="B92" s="101" t="s">
        <v>30</v>
      </c>
      <c r="C92" s="101"/>
      <c r="D92" s="102"/>
      <c r="E92" s="101"/>
      <c r="F92" s="101"/>
      <c r="G92" s="101"/>
      <c r="H92" s="153"/>
      <c r="I92" s="138">
        <f t="shared" ref="I92:K97" si="25">I93</f>
        <v>85.8</v>
      </c>
      <c r="J92" s="138">
        <f t="shared" si="25"/>
        <v>56.199999999999996</v>
      </c>
      <c r="K92" s="138">
        <f t="shared" si="25"/>
        <v>25.099999999999994</v>
      </c>
    </row>
    <row r="93" spans="1:12">
      <c r="A93" s="158" t="s">
        <v>26</v>
      </c>
      <c r="B93" s="101" t="s">
        <v>30</v>
      </c>
      <c r="C93" s="101" t="s">
        <v>16</v>
      </c>
      <c r="D93" s="153"/>
      <c r="E93" s="101"/>
      <c r="F93" s="101"/>
      <c r="G93" s="101"/>
      <c r="H93" s="153"/>
      <c r="I93" s="138">
        <f>I94</f>
        <v>85.8</v>
      </c>
      <c r="J93" s="138">
        <f t="shared" si="25"/>
        <v>56.199999999999996</v>
      </c>
      <c r="K93" s="138">
        <f t="shared" si="25"/>
        <v>25.099999999999994</v>
      </c>
    </row>
    <row r="94" spans="1:12" ht="47.25">
      <c r="A94" s="96" t="s">
        <v>158</v>
      </c>
      <c r="B94" s="6" t="s">
        <v>30</v>
      </c>
      <c r="C94" s="6" t="s">
        <v>16</v>
      </c>
      <c r="D94" s="6">
        <v>89</v>
      </c>
      <c r="E94" s="6"/>
      <c r="F94" s="6"/>
      <c r="G94" s="6"/>
      <c r="H94" s="88"/>
      <c r="I94" s="41">
        <f>I95</f>
        <v>85.8</v>
      </c>
      <c r="J94" s="41">
        <f t="shared" si="25"/>
        <v>56.199999999999996</v>
      </c>
      <c r="K94" s="41">
        <f t="shared" si="25"/>
        <v>25.099999999999994</v>
      </c>
      <c r="L94" s="36"/>
    </row>
    <row r="95" spans="1:12" ht="47.25">
      <c r="A95" s="96" t="s">
        <v>159</v>
      </c>
      <c r="B95" s="6" t="s">
        <v>30</v>
      </c>
      <c r="C95" s="6" t="s">
        <v>16</v>
      </c>
      <c r="D95" s="6">
        <v>89</v>
      </c>
      <c r="E95" s="6">
        <v>1</v>
      </c>
      <c r="F95" s="6"/>
      <c r="G95" s="6"/>
      <c r="H95" s="88"/>
      <c r="I95" s="41">
        <f>I96</f>
        <v>85.8</v>
      </c>
      <c r="J95" s="41">
        <f t="shared" si="25"/>
        <v>56.199999999999996</v>
      </c>
      <c r="K95" s="41">
        <f t="shared" si="25"/>
        <v>25.099999999999994</v>
      </c>
      <c r="L95" s="36"/>
    </row>
    <row r="96" spans="1:12">
      <c r="A96" s="96" t="s">
        <v>91</v>
      </c>
      <c r="B96" s="159" t="s">
        <v>30</v>
      </c>
      <c r="C96" s="159" t="s">
        <v>16</v>
      </c>
      <c r="D96" s="125">
        <v>89</v>
      </c>
      <c r="E96" s="89">
        <v>1</v>
      </c>
      <c r="F96" s="89" t="s">
        <v>36</v>
      </c>
      <c r="G96" s="89" t="s">
        <v>59</v>
      </c>
      <c r="H96" s="125"/>
      <c r="I96" s="41">
        <f t="shared" si="25"/>
        <v>85.8</v>
      </c>
      <c r="J96" s="41">
        <f t="shared" si="25"/>
        <v>56.199999999999996</v>
      </c>
      <c r="K96" s="41">
        <f t="shared" si="25"/>
        <v>25.099999999999994</v>
      </c>
    </row>
    <row r="97" spans="1:11">
      <c r="A97" s="96" t="s">
        <v>92</v>
      </c>
      <c r="B97" s="159" t="s">
        <v>30</v>
      </c>
      <c r="C97" s="159" t="s">
        <v>16</v>
      </c>
      <c r="D97" s="125">
        <v>89</v>
      </c>
      <c r="E97" s="89">
        <v>1</v>
      </c>
      <c r="F97" s="89" t="s">
        <v>36</v>
      </c>
      <c r="G97" s="89" t="s">
        <v>59</v>
      </c>
      <c r="H97" s="125" t="s">
        <v>94</v>
      </c>
      <c r="I97" s="41">
        <f t="shared" si="25"/>
        <v>85.8</v>
      </c>
      <c r="J97" s="41">
        <f t="shared" si="25"/>
        <v>56.199999999999996</v>
      </c>
      <c r="K97" s="41">
        <f t="shared" si="25"/>
        <v>25.099999999999994</v>
      </c>
    </row>
    <row r="98" spans="1:11">
      <c r="A98" s="96" t="s">
        <v>93</v>
      </c>
      <c r="B98" s="159" t="s">
        <v>30</v>
      </c>
      <c r="C98" s="159" t="s">
        <v>16</v>
      </c>
      <c r="D98" s="125">
        <v>89</v>
      </c>
      <c r="E98" s="89">
        <v>1</v>
      </c>
      <c r="F98" s="89" t="s">
        <v>36</v>
      </c>
      <c r="G98" s="89" t="s">
        <v>59</v>
      </c>
      <c r="H98" s="125" t="s">
        <v>95</v>
      </c>
      <c r="I98" s="41">
        <f>'Прил 2'!J101</f>
        <v>85.8</v>
      </c>
      <c r="J98" s="41">
        <f>'Прил 2'!K101</f>
        <v>56.199999999999996</v>
      </c>
      <c r="K98" s="41">
        <f>'Прил 2'!L101</f>
        <v>25.099999999999994</v>
      </c>
    </row>
    <row r="99" spans="1:11">
      <c r="A99" s="141" t="s">
        <v>18</v>
      </c>
      <c r="B99" s="160" t="s">
        <v>31</v>
      </c>
      <c r="C99" s="160"/>
      <c r="D99" s="151"/>
      <c r="E99" s="117"/>
      <c r="F99" s="117"/>
      <c r="G99" s="117"/>
      <c r="H99" s="151"/>
      <c r="I99" s="138">
        <f t="shared" ref="I99:K104" si="26">I100</f>
        <v>1</v>
      </c>
      <c r="J99" s="138">
        <f t="shared" si="26"/>
        <v>1</v>
      </c>
      <c r="K99" s="138">
        <f t="shared" si="26"/>
        <v>1</v>
      </c>
    </row>
    <row r="100" spans="1:11" ht="31.5">
      <c r="A100" s="141" t="s">
        <v>60</v>
      </c>
      <c r="B100" s="117">
        <v>13</v>
      </c>
      <c r="C100" s="117" t="s">
        <v>16</v>
      </c>
      <c r="D100" s="148"/>
      <c r="E100" s="117"/>
      <c r="F100" s="117"/>
      <c r="G100" s="117"/>
      <c r="H100" s="151"/>
      <c r="I100" s="138">
        <f t="shared" si="26"/>
        <v>1</v>
      </c>
      <c r="J100" s="138">
        <f t="shared" si="26"/>
        <v>1</v>
      </c>
      <c r="K100" s="138">
        <f t="shared" si="26"/>
        <v>1</v>
      </c>
    </row>
    <row r="101" spans="1:11" ht="47.25">
      <c r="A101" s="96" t="s">
        <v>158</v>
      </c>
      <c r="B101" s="89" t="s">
        <v>31</v>
      </c>
      <c r="C101" s="89" t="s">
        <v>16</v>
      </c>
      <c r="D101" s="6">
        <v>89</v>
      </c>
      <c r="E101" s="6">
        <v>0</v>
      </c>
      <c r="F101" s="89"/>
      <c r="G101" s="89"/>
      <c r="H101" s="125"/>
      <c r="I101" s="41">
        <f t="shared" si="26"/>
        <v>1</v>
      </c>
      <c r="J101" s="41">
        <f t="shared" si="26"/>
        <v>1</v>
      </c>
      <c r="K101" s="41">
        <f t="shared" si="26"/>
        <v>1</v>
      </c>
    </row>
    <row r="102" spans="1:11" ht="47.25">
      <c r="A102" s="96" t="s">
        <v>159</v>
      </c>
      <c r="B102" s="89" t="s">
        <v>31</v>
      </c>
      <c r="C102" s="89" t="s">
        <v>16</v>
      </c>
      <c r="D102" s="6">
        <v>89</v>
      </c>
      <c r="E102" s="6">
        <v>1</v>
      </c>
      <c r="F102" s="89"/>
      <c r="G102" s="89"/>
      <c r="H102" s="125"/>
      <c r="I102" s="41">
        <f t="shared" si="26"/>
        <v>1</v>
      </c>
      <c r="J102" s="41">
        <f t="shared" si="26"/>
        <v>1</v>
      </c>
      <c r="K102" s="41">
        <f t="shared" si="26"/>
        <v>1</v>
      </c>
    </row>
    <row r="103" spans="1:11">
      <c r="A103" s="95" t="s">
        <v>61</v>
      </c>
      <c r="B103" s="89">
        <v>13</v>
      </c>
      <c r="C103" s="89" t="s">
        <v>16</v>
      </c>
      <c r="D103" s="97">
        <v>89</v>
      </c>
      <c r="E103" s="89">
        <v>1</v>
      </c>
      <c r="F103" s="89" t="s">
        <v>36</v>
      </c>
      <c r="G103" s="89">
        <v>41240</v>
      </c>
      <c r="H103" s="125"/>
      <c r="I103" s="41">
        <f t="shared" si="26"/>
        <v>1</v>
      </c>
      <c r="J103" s="41">
        <f t="shared" si="26"/>
        <v>1</v>
      </c>
      <c r="K103" s="41">
        <f t="shared" si="26"/>
        <v>1</v>
      </c>
    </row>
    <row r="104" spans="1:11">
      <c r="A104" s="95" t="s">
        <v>89</v>
      </c>
      <c r="B104" s="89">
        <v>13</v>
      </c>
      <c r="C104" s="89" t="s">
        <v>16</v>
      </c>
      <c r="D104" s="97">
        <v>89</v>
      </c>
      <c r="E104" s="89">
        <v>1</v>
      </c>
      <c r="F104" s="89" t="s">
        <v>36</v>
      </c>
      <c r="G104" s="89" t="s">
        <v>66</v>
      </c>
      <c r="H104" s="125" t="s">
        <v>90</v>
      </c>
      <c r="I104" s="41">
        <f t="shared" si="26"/>
        <v>1</v>
      </c>
      <c r="J104" s="41">
        <f t="shared" si="26"/>
        <v>1</v>
      </c>
      <c r="K104" s="41">
        <f t="shared" si="26"/>
        <v>1</v>
      </c>
    </row>
    <row r="105" spans="1:11">
      <c r="A105" s="93" t="s">
        <v>62</v>
      </c>
      <c r="B105" s="89">
        <v>13</v>
      </c>
      <c r="C105" s="89" t="s">
        <v>16</v>
      </c>
      <c r="D105" s="97">
        <v>89</v>
      </c>
      <c r="E105" s="89">
        <v>1</v>
      </c>
      <c r="F105" s="89" t="s">
        <v>36</v>
      </c>
      <c r="G105" s="89">
        <v>41240</v>
      </c>
      <c r="H105" s="125">
        <v>730</v>
      </c>
      <c r="I105" s="41">
        <f>'Прил 2'!J108</f>
        <v>1</v>
      </c>
      <c r="J105" s="41">
        <f>'Прил 2'!K108</f>
        <v>1</v>
      </c>
      <c r="K105" s="41">
        <f>'Прил 2'!L108</f>
        <v>1</v>
      </c>
    </row>
    <row r="106" spans="1:11">
      <c r="A106" s="93" t="s">
        <v>197</v>
      </c>
      <c r="B106" s="89" t="s">
        <v>165</v>
      </c>
      <c r="C106" s="89"/>
      <c r="D106" s="97"/>
      <c r="E106" s="89"/>
      <c r="F106" s="89"/>
      <c r="G106" s="89"/>
      <c r="H106" s="125"/>
      <c r="I106" s="41"/>
      <c r="J106" s="41">
        <f t="shared" ref="J106:K111" si="27">J107</f>
        <v>29.6</v>
      </c>
      <c r="K106" s="41">
        <f t="shared" si="27"/>
        <v>60.7</v>
      </c>
    </row>
    <row r="107" spans="1:11">
      <c r="A107" s="93" t="s">
        <v>197</v>
      </c>
      <c r="B107" s="89" t="s">
        <v>165</v>
      </c>
      <c r="C107" s="89">
        <v>99</v>
      </c>
      <c r="D107" s="97"/>
      <c r="E107" s="89"/>
      <c r="F107" s="89"/>
      <c r="G107" s="89"/>
      <c r="H107" s="125"/>
      <c r="I107" s="41"/>
      <c r="J107" s="41">
        <f t="shared" si="27"/>
        <v>29.6</v>
      </c>
      <c r="K107" s="41">
        <f t="shared" si="27"/>
        <v>60.7</v>
      </c>
    </row>
    <row r="108" spans="1:11" ht="47.25">
      <c r="A108" s="96" t="s">
        <v>158</v>
      </c>
      <c r="B108" s="89" t="s">
        <v>165</v>
      </c>
      <c r="C108" s="89">
        <v>99</v>
      </c>
      <c r="D108" s="89" t="s">
        <v>47</v>
      </c>
      <c r="E108" s="89" t="s">
        <v>34</v>
      </c>
      <c r="F108" s="89"/>
      <c r="G108" s="89"/>
      <c r="H108" s="125"/>
      <c r="I108" s="41"/>
      <c r="J108" s="41">
        <f t="shared" si="27"/>
        <v>29.6</v>
      </c>
      <c r="K108" s="41">
        <f t="shared" si="27"/>
        <v>60.7</v>
      </c>
    </row>
    <row r="109" spans="1:11" ht="47.25">
      <c r="A109" s="96" t="s">
        <v>159</v>
      </c>
      <c r="B109" s="89" t="s">
        <v>165</v>
      </c>
      <c r="C109" s="89">
        <v>99</v>
      </c>
      <c r="D109" s="89" t="s">
        <v>47</v>
      </c>
      <c r="E109" s="89" t="s">
        <v>23</v>
      </c>
      <c r="F109" s="89"/>
      <c r="G109" s="89"/>
      <c r="H109" s="125"/>
      <c r="I109" s="41"/>
      <c r="J109" s="41">
        <f t="shared" si="27"/>
        <v>29.6</v>
      </c>
      <c r="K109" s="41">
        <f t="shared" si="27"/>
        <v>60.7</v>
      </c>
    </row>
    <row r="110" spans="1:11">
      <c r="A110" s="93" t="s">
        <v>197</v>
      </c>
      <c r="B110" s="89" t="s">
        <v>165</v>
      </c>
      <c r="C110" s="89">
        <v>99</v>
      </c>
      <c r="D110" s="89" t="s">
        <v>47</v>
      </c>
      <c r="E110" s="89" t="s">
        <v>23</v>
      </c>
      <c r="F110" s="89" t="s">
        <v>36</v>
      </c>
      <c r="G110" s="89" t="s">
        <v>166</v>
      </c>
      <c r="H110" s="89"/>
      <c r="I110" s="41"/>
      <c r="J110" s="41">
        <f t="shared" si="27"/>
        <v>29.6</v>
      </c>
      <c r="K110" s="41">
        <f t="shared" si="27"/>
        <v>60.7</v>
      </c>
    </row>
    <row r="111" spans="1:11">
      <c r="A111" s="93" t="s">
        <v>104</v>
      </c>
      <c r="B111" s="89" t="s">
        <v>165</v>
      </c>
      <c r="C111" s="89">
        <v>99</v>
      </c>
      <c r="D111" s="89" t="s">
        <v>47</v>
      </c>
      <c r="E111" s="89" t="s">
        <v>23</v>
      </c>
      <c r="F111" s="89" t="s">
        <v>36</v>
      </c>
      <c r="G111" s="89" t="s">
        <v>166</v>
      </c>
      <c r="H111" s="89" t="s">
        <v>105</v>
      </c>
      <c r="I111" s="169"/>
      <c r="J111" s="162">
        <f t="shared" si="27"/>
        <v>29.6</v>
      </c>
      <c r="K111" s="162">
        <f t="shared" si="27"/>
        <v>60.7</v>
      </c>
    </row>
    <row r="112" spans="1:11">
      <c r="A112" s="93" t="s">
        <v>46</v>
      </c>
      <c r="B112" s="89" t="s">
        <v>165</v>
      </c>
      <c r="C112" s="89" t="s">
        <v>165</v>
      </c>
      <c r="D112" s="89" t="s">
        <v>47</v>
      </c>
      <c r="E112" s="89" t="s">
        <v>23</v>
      </c>
      <c r="F112" s="89" t="s">
        <v>36</v>
      </c>
      <c r="G112" s="89" t="s">
        <v>166</v>
      </c>
      <c r="H112" s="89" t="s">
        <v>48</v>
      </c>
      <c r="I112" s="169"/>
      <c r="J112" s="162">
        <f>'Прил 2'!K115</f>
        <v>29.6</v>
      </c>
      <c r="K112" s="162">
        <f>'Прил 2'!L115</f>
        <v>60.7</v>
      </c>
    </row>
  </sheetData>
  <autoFilter ref="A6:K112"/>
  <mergeCells count="8"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0">
    <cfRule type="expression" dxfId="37" priority="47" stopIfTrue="1">
      <formula>$F40=""</formula>
    </cfRule>
    <cfRule type="expression" dxfId="36" priority="48" stopIfTrue="1">
      <formula>#REF!&lt;&gt;""</formula>
    </cfRule>
    <cfRule type="expression" dxfId="35" priority="49" stopIfTrue="1">
      <formula>AND($G40="",$F40&lt;&gt;"")</formula>
    </cfRule>
  </conditionalFormatting>
  <conditionalFormatting sqref="B60">
    <cfRule type="expression" dxfId="34" priority="44" stopIfTrue="1">
      <formula>$F60=""</formula>
    </cfRule>
    <cfRule type="expression" dxfId="33" priority="46" stopIfTrue="1">
      <formula>AND($G60="",$F60&lt;&gt;"")</formula>
    </cfRule>
  </conditionalFormatting>
  <conditionalFormatting sqref="A38">
    <cfRule type="expression" dxfId="32" priority="41" stopIfTrue="1">
      <formula>$F38=""</formula>
    </cfRule>
    <cfRule type="expression" dxfId="31" priority="42" stopIfTrue="1">
      <formula>#REF!&lt;&gt;""</formula>
    </cfRule>
    <cfRule type="expression" dxfId="30" priority="43" stopIfTrue="1">
      <formula>AND($G38="",$F38&lt;&gt;"")</formula>
    </cfRule>
  </conditionalFormatting>
  <conditionalFormatting sqref="A86 A89">
    <cfRule type="expression" dxfId="29" priority="35" stopIfTrue="1">
      <formula>$F86=""</formula>
    </cfRule>
    <cfRule type="expression" dxfId="28" priority="37" stopIfTrue="1">
      <formula>AND($G86="",$F86&lt;&gt;"")</formula>
    </cfRule>
  </conditionalFormatting>
  <conditionalFormatting sqref="A89">
    <cfRule type="expression" dxfId="27" priority="32" stopIfTrue="1">
      <formula>$F89=""</formula>
    </cfRule>
    <cfRule type="expression" dxfId="26" priority="34" stopIfTrue="1">
      <formula>AND($G89="",$F89&lt;&gt;"")</formula>
    </cfRule>
  </conditionalFormatting>
  <conditionalFormatting sqref="A38">
    <cfRule type="expression" dxfId="25" priority="29" stopIfTrue="1">
      <formula>$F38=""</formula>
    </cfRule>
    <cfRule type="expression" dxfId="24" priority="30" stopIfTrue="1">
      <formula>#REF!&lt;&gt;""</formula>
    </cfRule>
    <cfRule type="expression" dxfId="23" priority="31" stopIfTrue="1">
      <formula>AND($G38="",$F38&lt;&gt;"")</formula>
    </cfRule>
  </conditionalFormatting>
  <conditionalFormatting sqref="A35">
    <cfRule type="expression" dxfId="22" priority="26" stopIfTrue="1">
      <formula>$F35=""</formula>
    </cfRule>
    <cfRule type="expression" dxfId="21" priority="27" stopIfTrue="1">
      <formula>#REF!&lt;&gt;""</formula>
    </cfRule>
    <cfRule type="expression" dxfId="20" priority="28" stopIfTrue="1">
      <formula>AND($G35="",$F35&lt;&gt;"")</formula>
    </cfRule>
  </conditionalFormatting>
  <conditionalFormatting sqref="F38 E85">
    <cfRule type="expression" dxfId="19" priority="24" stopIfTrue="1">
      <formula>$C38=""</formula>
    </cfRule>
    <cfRule type="expression" dxfId="18" priority="25" stopIfTrue="1">
      <formula>$D38&lt;&gt;""</formula>
    </cfRule>
  </conditionalFormatting>
  <conditionalFormatting sqref="E38">
    <cfRule type="expression" dxfId="17" priority="22" stopIfTrue="1">
      <formula>$C38=""</formula>
    </cfRule>
    <cfRule type="expression" dxfId="16" priority="23" stopIfTrue="1">
      <formula>$D38&lt;&gt;""</formula>
    </cfRule>
  </conditionalFormatting>
  <conditionalFormatting sqref="F85">
    <cfRule type="expression" dxfId="15" priority="15" stopIfTrue="1">
      <formula>$C85=""</formula>
    </cfRule>
    <cfRule type="expression" dxfId="14" priority="16" stopIfTrue="1">
      <formula>$D85&lt;&gt;""</formula>
    </cfRule>
  </conditionalFormatting>
  <conditionalFormatting sqref="F85">
    <cfRule type="expression" dxfId="13" priority="11" stopIfTrue="1">
      <formula>$C85=""</formula>
    </cfRule>
    <cfRule type="expression" dxfId="12" priority="12" stopIfTrue="1">
      <formula>$D85&lt;&gt;""</formula>
    </cfRule>
  </conditionalFormatting>
  <conditionalFormatting sqref="F38">
    <cfRule type="expression" dxfId="11" priority="9" stopIfTrue="1">
      <formula>$C38=""</formula>
    </cfRule>
    <cfRule type="expression" dxfId="10" priority="10" stopIfTrue="1">
      <formula>$D38&lt;&gt;""</formula>
    </cfRule>
  </conditionalFormatting>
  <conditionalFormatting sqref="E38">
    <cfRule type="expression" dxfId="9" priority="7" stopIfTrue="1">
      <formula>$C38=""</formula>
    </cfRule>
    <cfRule type="expression" dxfId="8" priority="8" stopIfTrue="1">
      <formula>$D38&lt;&gt;""</formula>
    </cfRule>
  </conditionalFormatting>
  <conditionalFormatting sqref="A44">
    <cfRule type="expression" dxfId="7" priority="4" stopIfTrue="1">
      <formula>$F44=""</formula>
    </cfRule>
    <cfRule type="expression" dxfId="6" priority="5" stopIfTrue="1">
      <formula>$H44&lt;&gt;""</formula>
    </cfRule>
    <cfRule type="expression" dxfId="5" priority="6" stopIfTrue="1">
      <formula>AND($G44="",$F44&lt;&gt;"")</formula>
    </cfRule>
  </conditionalFormatting>
  <conditionalFormatting sqref="B44">
    <cfRule type="expression" dxfId="4" priority="1" stopIfTrue="1">
      <formula>$F44=""</formula>
    </cfRule>
    <cfRule type="expression" dxfId="3" priority="2" stopIfTrue="1">
      <formula>#REF!&lt;&gt;""</formula>
    </cfRule>
    <cfRule type="expression" dxfId="2" priority="3" stopIfTrue="1">
      <formula>AND($G44="",$F44&lt;&gt;"")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50" firstPageNumber="0" orientation="portrait" horizontalDpi="300" verticalDpi="300" r:id="rId1"/>
  <headerFooter alignWithMargins="0"/>
  <colBreaks count="1" manualBreakCount="1">
    <brk id="11" max="99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B60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A86 A89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A89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BA143"/>
  <sheetViews>
    <sheetView view="pageBreakPreview" zoomScaleNormal="100" zoomScaleSheetLayoutView="100" workbookViewId="0">
      <selection activeCell="J62" sqref="J62:L62"/>
    </sheetView>
  </sheetViews>
  <sheetFormatPr defaultColWidth="9.140625" defaultRowHeight="15"/>
  <cols>
    <col min="1" max="1" width="54.85546875" style="46" customWidth="1"/>
    <col min="2" max="8" width="9.140625" style="16"/>
    <col min="9" max="9" width="9.140625" style="16" customWidth="1"/>
    <col min="10" max="10" width="11.85546875" style="16" customWidth="1"/>
    <col min="11" max="11" width="11.7109375" style="16" customWidth="1"/>
    <col min="12" max="12" width="14" style="16" customWidth="1"/>
    <col min="13" max="53" width="9.140625" style="1"/>
    <col min="54" max="16384" width="9.140625" style="16"/>
  </cols>
  <sheetData>
    <row r="1" spans="1:53" ht="132.75" customHeight="1">
      <c r="A1" s="170"/>
      <c r="B1" s="171"/>
      <c r="C1" s="172"/>
      <c r="D1" s="172"/>
      <c r="E1" s="172"/>
      <c r="F1" s="172"/>
      <c r="G1" s="172"/>
      <c r="H1" s="172"/>
      <c r="I1" s="10"/>
      <c r="J1" s="251" t="s">
        <v>214</v>
      </c>
      <c r="K1" s="251"/>
      <c r="L1" s="251"/>
    </row>
    <row r="2" spans="1:53" ht="85.5" customHeight="1">
      <c r="A2" s="261" t="s">
        <v>215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2"/>
      <c r="N2" s="262"/>
      <c r="O2" s="262"/>
      <c r="P2" s="262"/>
      <c r="Q2" s="262"/>
      <c r="R2" s="262"/>
      <c r="S2" s="262"/>
      <c r="T2" s="262"/>
    </row>
    <row r="3" spans="1:53" ht="15.75">
      <c r="A3" s="257"/>
      <c r="B3" s="257"/>
      <c r="C3" s="257"/>
      <c r="D3" s="257"/>
      <c r="E3" s="257"/>
      <c r="F3" s="257"/>
      <c r="G3" s="257"/>
      <c r="H3" s="257"/>
      <c r="I3" s="257"/>
      <c r="J3" s="257"/>
      <c r="K3" s="164"/>
      <c r="L3" s="130" t="s">
        <v>175</v>
      </c>
    </row>
    <row r="4" spans="1:53" ht="15.75">
      <c r="A4" s="259" t="s">
        <v>12</v>
      </c>
      <c r="B4" s="259" t="s">
        <v>177</v>
      </c>
      <c r="C4" s="259"/>
      <c r="D4" s="259"/>
      <c r="E4" s="259"/>
      <c r="F4" s="259" t="s">
        <v>14</v>
      </c>
      <c r="G4" s="259" t="s">
        <v>13</v>
      </c>
      <c r="H4" s="259" t="s">
        <v>176</v>
      </c>
      <c r="I4" s="259" t="s">
        <v>21</v>
      </c>
      <c r="J4" s="259" t="s">
        <v>63</v>
      </c>
      <c r="K4" s="259"/>
      <c r="L4" s="259"/>
    </row>
    <row r="5" spans="1:53" ht="19.899999999999999" customHeight="1">
      <c r="A5" s="259" t="s">
        <v>179</v>
      </c>
      <c r="B5" s="259" t="s">
        <v>179</v>
      </c>
      <c r="C5" s="259"/>
      <c r="D5" s="259"/>
      <c r="E5" s="259"/>
      <c r="F5" s="259" t="s">
        <v>179</v>
      </c>
      <c r="G5" s="259" t="s">
        <v>179</v>
      </c>
      <c r="H5" s="259" t="s">
        <v>179</v>
      </c>
      <c r="I5" s="259" t="s">
        <v>179</v>
      </c>
      <c r="J5" s="248" t="s">
        <v>188</v>
      </c>
      <c r="K5" s="248" t="s">
        <v>206</v>
      </c>
      <c r="L5" s="248" t="s">
        <v>209</v>
      </c>
    </row>
    <row r="6" spans="1:53" s="42" customFormat="1" ht="15.75">
      <c r="A6" s="108">
        <v>1</v>
      </c>
      <c r="B6" s="109">
        <v>2</v>
      </c>
      <c r="C6" s="109">
        <v>3</v>
      </c>
      <c r="D6" s="109">
        <v>4</v>
      </c>
      <c r="E6" s="110">
        <v>5</v>
      </c>
      <c r="F6" s="109">
        <v>6</v>
      </c>
      <c r="G6" s="111">
        <v>7</v>
      </c>
      <c r="H6" s="109">
        <v>8</v>
      </c>
      <c r="I6" s="109">
        <v>9</v>
      </c>
      <c r="J6" s="112" t="s">
        <v>30</v>
      </c>
      <c r="K6" s="112" t="s">
        <v>44</v>
      </c>
      <c r="L6" s="113" t="s">
        <v>137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44" customFormat="1" ht="19.899999999999999" customHeight="1">
      <c r="A7" s="114" t="s">
        <v>22</v>
      </c>
      <c r="B7" s="115"/>
      <c r="C7" s="115"/>
      <c r="D7" s="115"/>
      <c r="E7" s="116"/>
      <c r="F7" s="117"/>
      <c r="G7" s="118"/>
      <c r="H7" s="115"/>
      <c r="I7" s="115"/>
      <c r="J7" s="174">
        <f>J35+J77+J8+J21+J15+J28</f>
        <v>2718.0677099999998</v>
      </c>
      <c r="K7" s="174">
        <f t="shared" ref="K7:L7" si="0">K35+K77+K8+K21+K15+K28</f>
        <v>1727.2244700000001</v>
      </c>
      <c r="L7" s="174">
        <f t="shared" si="0"/>
        <v>1881.72936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</row>
    <row r="8" spans="1:53" s="44" customFormat="1" ht="68.25" customHeight="1">
      <c r="A8" s="95" t="s">
        <v>202</v>
      </c>
      <c r="B8" s="222" t="s">
        <v>44</v>
      </c>
      <c r="C8" s="223"/>
      <c r="D8" s="223"/>
      <c r="E8" s="224"/>
      <c r="F8" s="89"/>
      <c r="G8" s="89"/>
      <c r="H8" s="89"/>
      <c r="I8" s="223"/>
      <c r="J8" s="238">
        <f t="shared" ref="J8:J13" si="1">J9</f>
        <v>0.5</v>
      </c>
      <c r="K8" s="238">
        <f t="shared" ref="K8:L13" si="2">K9</f>
        <v>0</v>
      </c>
      <c r="L8" s="238">
        <f t="shared" si="2"/>
        <v>0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</row>
    <row r="9" spans="1:53" s="44" customFormat="1" ht="19.899999999999999" customHeight="1">
      <c r="A9" s="95" t="s">
        <v>204</v>
      </c>
      <c r="B9" s="222" t="s">
        <v>44</v>
      </c>
      <c r="C9" s="223" t="s">
        <v>34</v>
      </c>
      <c r="D9" s="223" t="s">
        <v>36</v>
      </c>
      <c r="E9" s="224" t="s">
        <v>203</v>
      </c>
      <c r="F9" s="89"/>
      <c r="G9" s="89"/>
      <c r="H9" s="89"/>
      <c r="I9" s="223"/>
      <c r="J9" s="238">
        <f t="shared" si="1"/>
        <v>0.5</v>
      </c>
      <c r="K9" s="238">
        <f t="shared" si="2"/>
        <v>0</v>
      </c>
      <c r="L9" s="238">
        <f t="shared" si="2"/>
        <v>0</v>
      </c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</row>
    <row r="10" spans="1:53" s="44" customFormat="1" ht="32.25" customHeight="1">
      <c r="A10" s="95" t="s">
        <v>96</v>
      </c>
      <c r="B10" s="222" t="s">
        <v>44</v>
      </c>
      <c r="C10" s="223" t="s">
        <v>34</v>
      </c>
      <c r="D10" s="223" t="s">
        <v>36</v>
      </c>
      <c r="E10" s="224" t="s">
        <v>203</v>
      </c>
      <c r="F10" s="89" t="s">
        <v>98</v>
      </c>
      <c r="G10" s="89"/>
      <c r="H10" s="89"/>
      <c r="I10" s="223"/>
      <c r="J10" s="238">
        <f t="shared" si="1"/>
        <v>0.5</v>
      </c>
      <c r="K10" s="238">
        <f t="shared" si="2"/>
        <v>0</v>
      </c>
      <c r="L10" s="238">
        <f t="shared" si="2"/>
        <v>0</v>
      </c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</row>
    <row r="11" spans="1:53" s="44" customFormat="1" ht="35.25" customHeight="1">
      <c r="A11" s="95" t="s">
        <v>97</v>
      </c>
      <c r="B11" s="222" t="s">
        <v>44</v>
      </c>
      <c r="C11" s="223" t="s">
        <v>34</v>
      </c>
      <c r="D11" s="223" t="s">
        <v>36</v>
      </c>
      <c r="E11" s="224" t="s">
        <v>203</v>
      </c>
      <c r="F11" s="89" t="s">
        <v>99</v>
      </c>
      <c r="G11" s="89"/>
      <c r="H11" s="89"/>
      <c r="I11" s="223"/>
      <c r="J11" s="238">
        <f t="shared" si="1"/>
        <v>0.5</v>
      </c>
      <c r="K11" s="238">
        <f t="shared" si="2"/>
        <v>0</v>
      </c>
      <c r="L11" s="238">
        <f t="shared" si="2"/>
        <v>0</v>
      </c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</row>
    <row r="12" spans="1:53" s="44" customFormat="1" ht="19.899999999999999" customHeight="1">
      <c r="A12" s="100" t="s">
        <v>15</v>
      </c>
      <c r="B12" s="222" t="s">
        <v>44</v>
      </c>
      <c r="C12" s="223" t="s">
        <v>34</v>
      </c>
      <c r="D12" s="223" t="s">
        <v>36</v>
      </c>
      <c r="E12" s="224" t="s">
        <v>203</v>
      </c>
      <c r="F12" s="89" t="s">
        <v>99</v>
      </c>
      <c r="G12" s="89" t="s">
        <v>16</v>
      </c>
      <c r="H12" s="89"/>
      <c r="I12" s="223"/>
      <c r="J12" s="238">
        <f t="shared" si="1"/>
        <v>0.5</v>
      </c>
      <c r="K12" s="238">
        <f t="shared" si="2"/>
        <v>0</v>
      </c>
      <c r="L12" s="238">
        <f t="shared" si="2"/>
        <v>0</v>
      </c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</row>
    <row r="13" spans="1:53" s="44" customFormat="1" ht="19.899999999999999" customHeight="1">
      <c r="A13" s="100" t="s">
        <v>201</v>
      </c>
      <c r="B13" s="222" t="s">
        <v>44</v>
      </c>
      <c r="C13" s="223" t="s">
        <v>34</v>
      </c>
      <c r="D13" s="223" t="s">
        <v>36</v>
      </c>
      <c r="E13" s="224" t="s">
        <v>203</v>
      </c>
      <c r="F13" s="89" t="s">
        <v>99</v>
      </c>
      <c r="G13" s="89" t="s">
        <v>16</v>
      </c>
      <c r="H13" s="89" t="s">
        <v>31</v>
      </c>
      <c r="I13" s="223"/>
      <c r="J13" s="238">
        <f t="shared" si="1"/>
        <v>0.5</v>
      </c>
      <c r="K13" s="238">
        <f t="shared" si="2"/>
        <v>0</v>
      </c>
      <c r="L13" s="238">
        <f t="shared" si="2"/>
        <v>0</v>
      </c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</row>
    <row r="14" spans="1:53" s="44" customFormat="1" ht="53.25" customHeight="1">
      <c r="A14" s="237" t="s">
        <v>154</v>
      </c>
      <c r="B14" s="118" t="s">
        <v>44</v>
      </c>
      <c r="C14" s="115" t="s">
        <v>34</v>
      </c>
      <c r="D14" s="115" t="s">
        <v>36</v>
      </c>
      <c r="E14" s="116" t="s">
        <v>203</v>
      </c>
      <c r="F14" s="117" t="s">
        <v>99</v>
      </c>
      <c r="G14" s="117" t="s">
        <v>16</v>
      </c>
      <c r="H14" s="117" t="s">
        <v>31</v>
      </c>
      <c r="I14" s="115" t="s">
        <v>164</v>
      </c>
      <c r="J14" s="239">
        <f>'Прил 2'!J46</f>
        <v>0.5</v>
      </c>
      <c r="K14" s="239">
        <f>'Прил 2'!K46</f>
        <v>0</v>
      </c>
      <c r="L14" s="239">
        <f>'Прил 2'!L46</f>
        <v>0</v>
      </c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3"/>
      <c r="AL14" s="43"/>
      <c r="AM14" s="43"/>
      <c r="AN14" s="43"/>
      <c r="AO14" s="43"/>
      <c r="AP14" s="43"/>
      <c r="AQ14" s="43"/>
      <c r="AR14" s="43"/>
      <c r="AS14" s="43"/>
      <c r="AT14" s="43"/>
      <c r="AU14" s="43"/>
      <c r="AV14" s="43"/>
      <c r="AW14" s="43"/>
      <c r="AX14" s="43"/>
      <c r="AY14" s="43"/>
      <c r="AZ14" s="43"/>
      <c r="BA14" s="43"/>
    </row>
    <row r="15" spans="1:53" s="44" customFormat="1" ht="225.75" customHeight="1">
      <c r="A15" s="194" t="s">
        <v>207</v>
      </c>
      <c r="B15" s="89" t="s">
        <v>31</v>
      </c>
      <c r="C15" s="89" t="s">
        <v>34</v>
      </c>
      <c r="D15" s="89" t="s">
        <v>16</v>
      </c>
      <c r="E15" s="89" t="s">
        <v>221</v>
      </c>
      <c r="F15" s="89"/>
      <c r="G15" s="92"/>
      <c r="H15" s="89"/>
      <c r="I15" s="89"/>
      <c r="J15" s="238">
        <f>J16</f>
        <v>406.24811</v>
      </c>
      <c r="K15" s="238">
        <f t="shared" ref="K15:L19" si="3">K16</f>
        <v>389.8</v>
      </c>
      <c r="L15" s="238">
        <f t="shared" si="3"/>
        <v>519.5</v>
      </c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  <c r="AG15" s="43"/>
      <c r="AH15" s="43"/>
      <c r="AI15" s="43"/>
      <c r="AJ15" s="43"/>
      <c r="AK15" s="43"/>
      <c r="AL15" s="43"/>
      <c r="AM15" s="43"/>
      <c r="AN15" s="43"/>
      <c r="AO15" s="43"/>
      <c r="AP15" s="43"/>
      <c r="AQ15" s="43"/>
      <c r="AR15" s="43"/>
      <c r="AS15" s="43"/>
      <c r="AT15" s="43"/>
      <c r="AU15" s="43"/>
      <c r="AV15" s="43"/>
      <c r="AW15" s="43"/>
      <c r="AX15" s="43"/>
      <c r="AY15" s="43"/>
      <c r="AZ15" s="43"/>
      <c r="BA15" s="43"/>
    </row>
    <row r="16" spans="1:53" s="44" customFormat="1" ht="36.75" customHeight="1">
      <c r="A16" s="95" t="s">
        <v>97</v>
      </c>
      <c r="B16" s="89" t="s">
        <v>31</v>
      </c>
      <c r="C16" s="89" t="s">
        <v>34</v>
      </c>
      <c r="D16" s="89" t="s">
        <v>16</v>
      </c>
      <c r="E16" s="89" t="s">
        <v>221</v>
      </c>
      <c r="F16" s="89" t="s">
        <v>98</v>
      </c>
      <c r="G16" s="92"/>
      <c r="H16" s="89"/>
      <c r="I16" s="89"/>
      <c r="J16" s="238">
        <f>J17</f>
        <v>406.24811</v>
      </c>
      <c r="K16" s="238">
        <f t="shared" si="3"/>
        <v>389.8</v>
      </c>
      <c r="L16" s="238">
        <f t="shared" si="3"/>
        <v>519.5</v>
      </c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</row>
    <row r="17" spans="1:53" s="44" customFormat="1" ht="22.5" customHeight="1">
      <c r="A17" s="95" t="s">
        <v>41</v>
      </c>
      <c r="B17" s="89" t="s">
        <v>31</v>
      </c>
      <c r="C17" s="89" t="s">
        <v>34</v>
      </c>
      <c r="D17" s="89" t="s">
        <v>16</v>
      </c>
      <c r="E17" s="89" t="s">
        <v>221</v>
      </c>
      <c r="F17" s="89" t="s">
        <v>99</v>
      </c>
      <c r="G17" s="92"/>
      <c r="H17" s="89"/>
      <c r="I17" s="89"/>
      <c r="J17" s="238">
        <f>J18</f>
        <v>406.24811</v>
      </c>
      <c r="K17" s="238">
        <f t="shared" si="3"/>
        <v>389.8</v>
      </c>
      <c r="L17" s="238">
        <f t="shared" si="3"/>
        <v>519.5</v>
      </c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43"/>
    </row>
    <row r="18" spans="1:53" s="44" customFormat="1" ht="21" customHeight="1">
      <c r="A18" s="95" t="s">
        <v>52</v>
      </c>
      <c r="B18" s="89" t="s">
        <v>31</v>
      </c>
      <c r="C18" s="89" t="s">
        <v>34</v>
      </c>
      <c r="D18" s="89" t="s">
        <v>16</v>
      </c>
      <c r="E18" s="89" t="s">
        <v>221</v>
      </c>
      <c r="F18" s="89" t="s">
        <v>99</v>
      </c>
      <c r="G18" s="92" t="s">
        <v>17</v>
      </c>
      <c r="H18" s="89"/>
      <c r="I18" s="89"/>
      <c r="J18" s="238">
        <f>J19</f>
        <v>406.24811</v>
      </c>
      <c r="K18" s="238">
        <f t="shared" si="3"/>
        <v>389.8</v>
      </c>
      <c r="L18" s="238">
        <f t="shared" si="3"/>
        <v>519.5</v>
      </c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</row>
    <row r="19" spans="1:53" s="44" customFormat="1" ht="24.75" customHeight="1">
      <c r="A19" s="95" t="s">
        <v>53</v>
      </c>
      <c r="B19" s="89" t="s">
        <v>31</v>
      </c>
      <c r="C19" s="89" t="s">
        <v>34</v>
      </c>
      <c r="D19" s="89" t="s">
        <v>16</v>
      </c>
      <c r="E19" s="89" t="s">
        <v>221</v>
      </c>
      <c r="F19" s="89" t="s">
        <v>99</v>
      </c>
      <c r="G19" s="92" t="s">
        <v>17</v>
      </c>
      <c r="H19" s="89" t="s">
        <v>29</v>
      </c>
      <c r="I19" s="89"/>
      <c r="J19" s="238">
        <f>J20</f>
        <v>406.24811</v>
      </c>
      <c r="K19" s="238">
        <f t="shared" si="3"/>
        <v>389.8</v>
      </c>
      <c r="L19" s="238">
        <f t="shared" si="3"/>
        <v>519.5</v>
      </c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43"/>
      <c r="AQ19" s="43"/>
      <c r="AR19" s="43"/>
      <c r="AS19" s="43"/>
      <c r="AT19" s="43"/>
      <c r="AU19" s="43"/>
      <c r="AV19" s="43"/>
      <c r="AW19" s="43"/>
      <c r="AX19" s="43"/>
      <c r="AY19" s="43"/>
      <c r="AZ19" s="43"/>
      <c r="BA19" s="43"/>
    </row>
    <row r="20" spans="1:53" s="44" customFormat="1" ht="53.25" customHeight="1">
      <c r="A20" s="225" t="s">
        <v>154</v>
      </c>
      <c r="B20" s="117" t="s">
        <v>31</v>
      </c>
      <c r="C20" s="117" t="s">
        <v>34</v>
      </c>
      <c r="D20" s="117" t="s">
        <v>16</v>
      </c>
      <c r="E20" s="117" t="s">
        <v>221</v>
      </c>
      <c r="F20" s="117" t="s">
        <v>99</v>
      </c>
      <c r="G20" s="230" t="s">
        <v>17</v>
      </c>
      <c r="H20" s="117" t="s">
        <v>29</v>
      </c>
      <c r="I20" s="117">
        <v>910</v>
      </c>
      <c r="J20" s="239">
        <f>'Прил 2'!J68</f>
        <v>406.24811</v>
      </c>
      <c r="K20" s="239">
        <f>'Прил 2'!K68</f>
        <v>389.8</v>
      </c>
      <c r="L20" s="239">
        <f>'Прил 2'!L68</f>
        <v>519.5</v>
      </c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  <c r="AG20" s="43"/>
      <c r="AH20" s="43"/>
      <c r="AI20" s="43"/>
      <c r="AJ20" s="43"/>
      <c r="AK20" s="43"/>
      <c r="AL20" s="43"/>
      <c r="AM20" s="43"/>
      <c r="AN20" s="43"/>
      <c r="AO20" s="43"/>
      <c r="AP20" s="43"/>
      <c r="AQ20" s="43"/>
      <c r="AR20" s="43"/>
      <c r="AS20" s="43"/>
      <c r="AT20" s="43"/>
      <c r="AU20" s="43"/>
      <c r="AV20" s="43"/>
      <c r="AW20" s="43"/>
      <c r="AX20" s="43"/>
      <c r="AY20" s="43"/>
      <c r="AZ20" s="43"/>
      <c r="BA20" s="43"/>
    </row>
    <row r="21" spans="1:53" s="44" customFormat="1" ht="66.75" customHeight="1">
      <c r="A21" s="119" t="s">
        <v>230</v>
      </c>
      <c r="B21" s="222" t="s">
        <v>205</v>
      </c>
      <c r="C21" s="223"/>
      <c r="D21" s="223"/>
      <c r="E21" s="224"/>
      <c r="F21" s="89"/>
      <c r="G21" s="89"/>
      <c r="H21" s="89"/>
      <c r="I21" s="223"/>
      <c r="J21" s="238">
        <f t="shared" ref="J21:J26" si="4">J22</f>
        <v>14.7</v>
      </c>
      <c r="K21" s="238">
        <f t="shared" ref="K21:L26" si="5">K22</f>
        <v>0</v>
      </c>
      <c r="L21" s="238">
        <f t="shared" si="5"/>
        <v>0</v>
      </c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43"/>
    </row>
    <row r="22" spans="1:53" s="44" customFormat="1" ht="226.5" customHeight="1">
      <c r="A22" s="194" t="s">
        <v>207</v>
      </c>
      <c r="B22" s="222" t="s">
        <v>205</v>
      </c>
      <c r="C22" s="223" t="s">
        <v>34</v>
      </c>
      <c r="D22" s="223" t="s">
        <v>16</v>
      </c>
      <c r="E22" s="89" t="s">
        <v>221</v>
      </c>
      <c r="F22" s="89"/>
      <c r="G22" s="89"/>
      <c r="H22" s="89"/>
      <c r="I22" s="223"/>
      <c r="J22" s="238">
        <f t="shared" si="4"/>
        <v>14.7</v>
      </c>
      <c r="K22" s="238">
        <f t="shared" si="5"/>
        <v>0</v>
      </c>
      <c r="L22" s="238">
        <f t="shared" si="5"/>
        <v>0</v>
      </c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43"/>
    </row>
    <row r="23" spans="1:53" s="44" customFormat="1" ht="35.25" customHeight="1">
      <c r="A23" s="95" t="s">
        <v>96</v>
      </c>
      <c r="B23" s="222" t="s">
        <v>205</v>
      </c>
      <c r="C23" s="223" t="s">
        <v>34</v>
      </c>
      <c r="D23" s="223" t="s">
        <v>16</v>
      </c>
      <c r="E23" s="89" t="s">
        <v>221</v>
      </c>
      <c r="F23" s="89" t="s">
        <v>98</v>
      </c>
      <c r="G23" s="89"/>
      <c r="H23" s="89"/>
      <c r="I23" s="223"/>
      <c r="J23" s="238">
        <f t="shared" si="4"/>
        <v>14.7</v>
      </c>
      <c r="K23" s="238">
        <f t="shared" si="5"/>
        <v>0</v>
      </c>
      <c r="L23" s="238">
        <f t="shared" si="5"/>
        <v>0</v>
      </c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43"/>
    </row>
    <row r="24" spans="1:53" s="44" customFormat="1" ht="36" customHeight="1">
      <c r="A24" s="95" t="s">
        <v>97</v>
      </c>
      <c r="B24" s="222" t="s">
        <v>205</v>
      </c>
      <c r="C24" s="223" t="s">
        <v>34</v>
      </c>
      <c r="D24" s="223" t="s">
        <v>16</v>
      </c>
      <c r="E24" s="89" t="s">
        <v>221</v>
      </c>
      <c r="F24" s="89" t="s">
        <v>99</v>
      </c>
      <c r="G24" s="89"/>
      <c r="H24" s="89"/>
      <c r="I24" s="223"/>
      <c r="J24" s="238">
        <f t="shared" si="4"/>
        <v>14.7</v>
      </c>
      <c r="K24" s="238">
        <f t="shared" si="5"/>
        <v>0</v>
      </c>
      <c r="L24" s="238">
        <f t="shared" si="5"/>
        <v>0</v>
      </c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43"/>
    </row>
    <row r="25" spans="1:53" s="44" customFormat="1" ht="19.899999999999999" customHeight="1">
      <c r="A25" s="119" t="s">
        <v>52</v>
      </c>
      <c r="B25" s="222" t="s">
        <v>205</v>
      </c>
      <c r="C25" s="223" t="s">
        <v>34</v>
      </c>
      <c r="D25" s="223" t="s">
        <v>16</v>
      </c>
      <c r="E25" s="89" t="s">
        <v>221</v>
      </c>
      <c r="F25" s="89" t="s">
        <v>99</v>
      </c>
      <c r="G25" s="89" t="s">
        <v>17</v>
      </c>
      <c r="H25" s="89"/>
      <c r="I25" s="223"/>
      <c r="J25" s="238">
        <f t="shared" si="4"/>
        <v>14.7</v>
      </c>
      <c r="K25" s="238">
        <f t="shared" si="5"/>
        <v>0</v>
      </c>
      <c r="L25" s="238">
        <f t="shared" si="5"/>
        <v>0</v>
      </c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43"/>
    </row>
    <row r="26" spans="1:53" s="44" customFormat="1" ht="24.75" customHeight="1">
      <c r="A26" s="119" t="s">
        <v>53</v>
      </c>
      <c r="B26" s="222" t="s">
        <v>205</v>
      </c>
      <c r="C26" s="223" t="s">
        <v>34</v>
      </c>
      <c r="D26" s="223" t="s">
        <v>16</v>
      </c>
      <c r="E26" s="89" t="s">
        <v>221</v>
      </c>
      <c r="F26" s="89" t="s">
        <v>99</v>
      </c>
      <c r="G26" s="89" t="s">
        <v>17</v>
      </c>
      <c r="H26" s="89" t="s">
        <v>29</v>
      </c>
      <c r="I26" s="223"/>
      <c r="J26" s="238">
        <f t="shared" si="4"/>
        <v>14.7</v>
      </c>
      <c r="K26" s="238">
        <f t="shared" si="5"/>
        <v>0</v>
      </c>
      <c r="L26" s="238">
        <f t="shared" si="5"/>
        <v>0</v>
      </c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43"/>
    </row>
    <row r="27" spans="1:53" s="44" customFormat="1" ht="46.5" customHeight="1">
      <c r="A27" s="237" t="s">
        <v>154</v>
      </c>
      <c r="B27" s="118" t="s">
        <v>205</v>
      </c>
      <c r="C27" s="115" t="s">
        <v>34</v>
      </c>
      <c r="D27" s="115" t="s">
        <v>16</v>
      </c>
      <c r="E27" s="117" t="s">
        <v>221</v>
      </c>
      <c r="F27" s="117" t="s">
        <v>99</v>
      </c>
      <c r="G27" s="117" t="s">
        <v>17</v>
      </c>
      <c r="H27" s="117" t="s">
        <v>29</v>
      </c>
      <c r="I27" s="115" t="s">
        <v>164</v>
      </c>
      <c r="J27" s="239">
        <f>'Прил 2'!J72</f>
        <v>14.7</v>
      </c>
      <c r="K27" s="239">
        <f>'Прил 2'!K72</f>
        <v>0</v>
      </c>
      <c r="L27" s="239">
        <f>'Прил 2'!L72</f>
        <v>0</v>
      </c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3"/>
      <c r="AS27" s="43"/>
      <c r="AT27" s="43"/>
      <c r="AU27" s="43"/>
      <c r="AV27" s="43"/>
      <c r="AW27" s="43"/>
      <c r="AX27" s="43"/>
      <c r="AY27" s="43"/>
      <c r="AZ27" s="43"/>
      <c r="BA27" s="43"/>
    </row>
    <row r="28" spans="1:53" s="44" customFormat="1" ht="63.75" customHeight="1">
      <c r="A28" s="95" t="s">
        <v>226</v>
      </c>
      <c r="B28" s="6" t="s">
        <v>223</v>
      </c>
      <c r="C28" s="89"/>
      <c r="D28" s="89"/>
      <c r="E28" s="89"/>
      <c r="F28" s="125"/>
      <c r="G28" s="117"/>
      <c r="H28" s="117"/>
      <c r="I28" s="117"/>
      <c r="J28" s="238">
        <f t="shared" ref="J28:J33" si="6">J29</f>
        <v>0.5</v>
      </c>
      <c r="K28" s="238">
        <f t="shared" ref="K28:L33" si="7">K29</f>
        <v>0.5</v>
      </c>
      <c r="L28" s="238">
        <f t="shared" si="7"/>
        <v>0.5</v>
      </c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43"/>
      <c r="AN28" s="43"/>
      <c r="AO28" s="43"/>
      <c r="AP28" s="43"/>
      <c r="AQ28" s="43"/>
      <c r="AR28" s="43"/>
      <c r="AS28" s="43"/>
      <c r="AT28" s="43"/>
      <c r="AU28" s="43"/>
      <c r="AV28" s="43"/>
      <c r="AW28" s="43"/>
      <c r="AX28" s="43"/>
      <c r="AY28" s="43"/>
      <c r="AZ28" s="43"/>
      <c r="BA28" s="43"/>
    </row>
    <row r="29" spans="1:53" s="44" customFormat="1" ht="39" customHeight="1">
      <c r="A29" s="95" t="s">
        <v>224</v>
      </c>
      <c r="B29" s="6" t="s">
        <v>223</v>
      </c>
      <c r="C29" s="89" t="s">
        <v>34</v>
      </c>
      <c r="D29" s="89" t="s">
        <v>34</v>
      </c>
      <c r="E29" s="89" t="s">
        <v>225</v>
      </c>
      <c r="F29" s="125"/>
      <c r="G29" s="117"/>
      <c r="H29" s="117"/>
      <c r="I29" s="117"/>
      <c r="J29" s="238">
        <f t="shared" si="6"/>
        <v>0.5</v>
      </c>
      <c r="K29" s="238">
        <f t="shared" si="7"/>
        <v>0.5</v>
      </c>
      <c r="L29" s="238">
        <f t="shared" si="7"/>
        <v>0.5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43"/>
      <c r="AN29" s="43"/>
      <c r="AO29" s="43"/>
      <c r="AP29" s="43"/>
      <c r="AQ29" s="43"/>
      <c r="AR29" s="43"/>
      <c r="AS29" s="43"/>
      <c r="AT29" s="43"/>
      <c r="AU29" s="43"/>
      <c r="AV29" s="43"/>
      <c r="AW29" s="43"/>
      <c r="AX29" s="43"/>
      <c r="AY29" s="43"/>
      <c r="AZ29" s="43"/>
      <c r="BA29" s="43"/>
    </row>
    <row r="30" spans="1:53" s="44" customFormat="1" ht="32.25" customHeight="1">
      <c r="A30" s="95" t="s">
        <v>96</v>
      </c>
      <c r="B30" s="6" t="s">
        <v>223</v>
      </c>
      <c r="C30" s="6" t="s">
        <v>34</v>
      </c>
      <c r="D30" s="6" t="s">
        <v>36</v>
      </c>
      <c r="E30" s="6" t="s">
        <v>225</v>
      </c>
      <c r="F30" s="6" t="s">
        <v>98</v>
      </c>
      <c r="G30" s="117"/>
      <c r="H30" s="117"/>
      <c r="I30" s="117"/>
      <c r="J30" s="238">
        <f t="shared" si="6"/>
        <v>0.5</v>
      </c>
      <c r="K30" s="238">
        <f t="shared" si="7"/>
        <v>0.5</v>
      </c>
      <c r="L30" s="238">
        <f t="shared" si="7"/>
        <v>0.5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</row>
    <row r="31" spans="1:53" s="44" customFormat="1" ht="34.5" customHeight="1">
      <c r="A31" s="95" t="s">
        <v>97</v>
      </c>
      <c r="B31" s="6" t="s">
        <v>223</v>
      </c>
      <c r="C31" s="6" t="s">
        <v>34</v>
      </c>
      <c r="D31" s="6" t="s">
        <v>36</v>
      </c>
      <c r="E31" s="6" t="s">
        <v>225</v>
      </c>
      <c r="F31" s="6" t="s">
        <v>99</v>
      </c>
      <c r="G31" s="117"/>
      <c r="H31" s="117"/>
      <c r="I31" s="117"/>
      <c r="J31" s="238">
        <f t="shared" si="6"/>
        <v>0.5</v>
      </c>
      <c r="K31" s="238">
        <f t="shared" si="7"/>
        <v>0.5</v>
      </c>
      <c r="L31" s="238">
        <f t="shared" si="7"/>
        <v>0.5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</row>
    <row r="32" spans="1:53" s="44" customFormat="1" ht="22.5" customHeight="1">
      <c r="A32" s="100" t="s">
        <v>15</v>
      </c>
      <c r="B32" s="6" t="s">
        <v>223</v>
      </c>
      <c r="C32" s="6" t="s">
        <v>34</v>
      </c>
      <c r="D32" s="6" t="s">
        <v>36</v>
      </c>
      <c r="E32" s="6" t="s">
        <v>225</v>
      </c>
      <c r="F32" s="6" t="s">
        <v>99</v>
      </c>
      <c r="G32" s="89" t="s">
        <v>16</v>
      </c>
      <c r="H32" s="117"/>
      <c r="I32" s="117"/>
      <c r="J32" s="238">
        <f t="shared" si="6"/>
        <v>0.5</v>
      </c>
      <c r="K32" s="238">
        <f t="shared" si="7"/>
        <v>0.5</v>
      </c>
      <c r="L32" s="238">
        <f t="shared" si="7"/>
        <v>0.5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</row>
    <row r="33" spans="1:53" s="44" customFormat="1" ht="21" customHeight="1">
      <c r="A33" s="100" t="s">
        <v>201</v>
      </c>
      <c r="B33" s="6" t="s">
        <v>223</v>
      </c>
      <c r="C33" s="6" t="s">
        <v>34</v>
      </c>
      <c r="D33" s="6" t="s">
        <v>36</v>
      </c>
      <c r="E33" s="6" t="s">
        <v>225</v>
      </c>
      <c r="F33" s="6" t="s">
        <v>99</v>
      </c>
      <c r="G33" s="89" t="s">
        <v>16</v>
      </c>
      <c r="H33" s="89" t="s">
        <v>31</v>
      </c>
      <c r="I33" s="117"/>
      <c r="J33" s="238">
        <f t="shared" si="6"/>
        <v>0.5</v>
      </c>
      <c r="K33" s="238">
        <f t="shared" si="7"/>
        <v>0.5</v>
      </c>
      <c r="L33" s="238">
        <f t="shared" si="7"/>
        <v>0.5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43"/>
    </row>
    <row r="34" spans="1:53" s="44" customFormat="1" ht="46.5" customHeight="1">
      <c r="A34" s="237" t="s">
        <v>154</v>
      </c>
      <c r="B34" s="226" t="s">
        <v>223</v>
      </c>
      <c r="C34" s="101" t="s">
        <v>34</v>
      </c>
      <c r="D34" s="117" t="s">
        <v>36</v>
      </c>
      <c r="E34" s="137">
        <v>42300</v>
      </c>
      <c r="F34" s="101" t="s">
        <v>99</v>
      </c>
      <c r="G34" s="227" t="s">
        <v>16</v>
      </c>
      <c r="H34" s="228" t="s">
        <v>31</v>
      </c>
      <c r="I34" s="117" t="s">
        <v>164</v>
      </c>
      <c r="J34" s="239">
        <f>'Прил 2'!J53</f>
        <v>0.5</v>
      </c>
      <c r="K34" s="239">
        <f>'Прил 2'!K53</f>
        <v>0.5</v>
      </c>
      <c r="L34" s="239">
        <f>'Прил 2'!L53</f>
        <v>0.5</v>
      </c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43"/>
    </row>
    <row r="35" spans="1:53" ht="23.25" customHeight="1">
      <c r="A35" s="96" t="s">
        <v>136</v>
      </c>
      <c r="B35" s="91" t="s">
        <v>33</v>
      </c>
      <c r="C35" s="6"/>
      <c r="D35" s="89"/>
      <c r="E35" s="97"/>
      <c r="F35" s="89"/>
      <c r="G35" s="98"/>
      <c r="H35" s="99"/>
      <c r="I35" s="122"/>
      <c r="J35" s="41">
        <f>J36+J49</f>
        <v>1221.4000000000001</v>
      </c>
      <c r="K35" s="41">
        <f>K36+K49</f>
        <v>960.30000000000007</v>
      </c>
      <c r="L35" s="41">
        <f>L36+L49</f>
        <v>963.2</v>
      </c>
      <c r="M35" s="87"/>
      <c r="N35" s="87"/>
      <c r="O35" s="87"/>
    </row>
    <row r="36" spans="1:53" ht="15.75">
      <c r="A36" s="100" t="s">
        <v>131</v>
      </c>
      <c r="B36" s="91">
        <v>65</v>
      </c>
      <c r="C36" s="6">
        <v>1</v>
      </c>
      <c r="D36" s="101"/>
      <c r="E36" s="102"/>
      <c r="F36" s="101"/>
      <c r="G36" s="98"/>
      <c r="H36" s="99"/>
      <c r="I36" s="122"/>
      <c r="J36" s="41">
        <f>J37+J44</f>
        <v>449.1</v>
      </c>
      <c r="K36" s="41">
        <f t="shared" ref="K36:L36" si="8">K37</f>
        <v>449.1</v>
      </c>
      <c r="L36" s="41">
        <f t="shared" si="8"/>
        <v>449.1</v>
      </c>
    </row>
    <row r="37" spans="1:53" ht="31.5">
      <c r="A37" s="100" t="s">
        <v>35</v>
      </c>
      <c r="B37" s="92" t="s">
        <v>33</v>
      </c>
      <c r="C37" s="89" t="s">
        <v>23</v>
      </c>
      <c r="D37" s="89" t="s">
        <v>36</v>
      </c>
      <c r="E37" s="97" t="s">
        <v>37</v>
      </c>
      <c r="F37" s="89"/>
      <c r="G37" s="92"/>
      <c r="H37" s="89"/>
      <c r="I37" s="89"/>
      <c r="J37" s="41">
        <f>J40</f>
        <v>449.1</v>
      </c>
      <c r="K37" s="41">
        <f>K40</f>
        <v>449.1</v>
      </c>
      <c r="L37" s="126">
        <f>L40</f>
        <v>449.1</v>
      </c>
    </row>
    <row r="38" spans="1:53" ht="78.75">
      <c r="A38" s="103" t="s">
        <v>100</v>
      </c>
      <c r="B38" s="91">
        <v>65</v>
      </c>
      <c r="C38" s="6">
        <v>1</v>
      </c>
      <c r="D38" s="89" t="s">
        <v>36</v>
      </c>
      <c r="E38" s="90">
        <v>41150</v>
      </c>
      <c r="F38" s="89" t="s">
        <v>102</v>
      </c>
      <c r="G38" s="89"/>
      <c r="H38" s="89"/>
      <c r="I38" s="89"/>
      <c r="J38" s="41">
        <f>J39</f>
        <v>449.1</v>
      </c>
      <c r="K38" s="41">
        <f t="shared" ref="K38:L38" si="9">K39</f>
        <v>449.1</v>
      </c>
      <c r="L38" s="41">
        <f t="shared" si="9"/>
        <v>449.1</v>
      </c>
    </row>
    <row r="39" spans="1:53" ht="31.5">
      <c r="A39" s="103" t="s">
        <v>101</v>
      </c>
      <c r="B39" s="91">
        <v>65</v>
      </c>
      <c r="C39" s="6">
        <v>1</v>
      </c>
      <c r="D39" s="89" t="s">
        <v>36</v>
      </c>
      <c r="E39" s="90">
        <v>41150</v>
      </c>
      <c r="F39" s="89" t="s">
        <v>103</v>
      </c>
      <c r="G39" s="89"/>
      <c r="H39" s="89"/>
      <c r="I39" s="89"/>
      <c r="J39" s="41">
        <f>J40</f>
        <v>449.1</v>
      </c>
      <c r="K39" s="41">
        <f t="shared" ref="K39:L39" si="10">K40</f>
        <v>449.1</v>
      </c>
      <c r="L39" s="41">
        <f t="shared" si="10"/>
        <v>449.1</v>
      </c>
    </row>
    <row r="40" spans="1:53" ht="15.75">
      <c r="A40" s="100" t="s">
        <v>15</v>
      </c>
      <c r="B40" s="91">
        <v>65</v>
      </c>
      <c r="C40" s="6">
        <v>1</v>
      </c>
      <c r="D40" s="89" t="s">
        <v>36</v>
      </c>
      <c r="E40" s="90">
        <v>41150</v>
      </c>
      <c r="F40" s="6" t="s">
        <v>103</v>
      </c>
      <c r="G40" s="104" t="s">
        <v>16</v>
      </c>
      <c r="H40" s="105"/>
      <c r="I40" s="89"/>
      <c r="J40" s="41">
        <f>J41</f>
        <v>449.1</v>
      </c>
      <c r="K40" s="41">
        <f t="shared" ref="K40:L41" si="11">K41</f>
        <v>449.1</v>
      </c>
      <c r="L40" s="126">
        <f t="shared" si="11"/>
        <v>449.1</v>
      </c>
    </row>
    <row r="41" spans="1:53" ht="47.25">
      <c r="A41" s="100" t="s">
        <v>32</v>
      </c>
      <c r="B41" s="91">
        <v>65</v>
      </c>
      <c r="C41" s="6">
        <v>1</v>
      </c>
      <c r="D41" s="89" t="s">
        <v>36</v>
      </c>
      <c r="E41" s="90">
        <v>41150</v>
      </c>
      <c r="F41" s="6" t="s">
        <v>103</v>
      </c>
      <c r="G41" s="106" t="s">
        <v>16</v>
      </c>
      <c r="H41" s="107" t="s">
        <v>27</v>
      </c>
      <c r="I41" s="89"/>
      <c r="J41" s="41">
        <f>J42</f>
        <v>449.1</v>
      </c>
      <c r="K41" s="41">
        <f t="shared" si="11"/>
        <v>449.1</v>
      </c>
      <c r="L41" s="126">
        <f t="shared" si="11"/>
        <v>449.1</v>
      </c>
    </row>
    <row r="42" spans="1:53" s="15" customFormat="1" ht="47.25">
      <c r="A42" s="225" t="s">
        <v>154</v>
      </c>
      <c r="B42" s="226">
        <v>65</v>
      </c>
      <c r="C42" s="101">
        <v>1</v>
      </c>
      <c r="D42" s="117" t="s">
        <v>36</v>
      </c>
      <c r="E42" s="102" t="s">
        <v>37</v>
      </c>
      <c r="F42" s="101" t="s">
        <v>103</v>
      </c>
      <c r="G42" s="227" t="s">
        <v>16</v>
      </c>
      <c r="H42" s="228" t="s">
        <v>27</v>
      </c>
      <c r="I42" s="117">
        <v>910</v>
      </c>
      <c r="J42" s="138">
        <f>'Прил 2'!J15</f>
        <v>449.1</v>
      </c>
      <c r="K42" s="138">
        <f>'Прил 2'!K15</f>
        <v>449.1</v>
      </c>
      <c r="L42" s="138">
        <f>'Прил 2'!L15</f>
        <v>449.1</v>
      </c>
      <c r="M42" s="229"/>
      <c r="N42" s="229"/>
      <c r="O42" s="229"/>
      <c r="P42" s="229"/>
      <c r="Q42" s="229"/>
      <c r="R42" s="229"/>
      <c r="S42" s="229"/>
      <c r="T42" s="229"/>
      <c r="U42" s="229"/>
      <c r="V42" s="229"/>
      <c r="W42" s="229"/>
      <c r="X42" s="229"/>
      <c r="Y42" s="229"/>
      <c r="Z42" s="229"/>
      <c r="AA42" s="229"/>
      <c r="AB42" s="229"/>
      <c r="AC42" s="229"/>
      <c r="AD42" s="229"/>
      <c r="AE42" s="229"/>
      <c r="AF42" s="229"/>
      <c r="AG42" s="229"/>
      <c r="AH42" s="229"/>
      <c r="AI42" s="229"/>
      <c r="AJ42" s="229"/>
      <c r="AK42" s="229"/>
      <c r="AL42" s="229"/>
      <c r="AM42" s="229"/>
      <c r="AN42" s="229"/>
      <c r="AO42" s="229"/>
      <c r="AP42" s="229"/>
      <c r="AQ42" s="229"/>
      <c r="AR42" s="229"/>
      <c r="AS42" s="229"/>
      <c r="AT42" s="229"/>
      <c r="AU42" s="229"/>
      <c r="AV42" s="229"/>
      <c r="AW42" s="229"/>
      <c r="AX42" s="229"/>
      <c r="AY42" s="229"/>
      <c r="AZ42" s="229"/>
      <c r="BA42" s="229"/>
    </row>
    <row r="43" spans="1:53" ht="0.75" customHeight="1">
      <c r="A43" s="7" t="s">
        <v>195</v>
      </c>
      <c r="B43" s="88" t="s">
        <v>33</v>
      </c>
      <c r="C43" s="6" t="s">
        <v>23</v>
      </c>
      <c r="D43" s="89" t="s">
        <v>36</v>
      </c>
      <c r="E43" s="90" t="s">
        <v>196</v>
      </c>
      <c r="F43" s="6"/>
      <c r="G43" s="6"/>
      <c r="H43" s="6"/>
      <c r="I43" s="89"/>
      <c r="J43" s="41">
        <f>J44</f>
        <v>0</v>
      </c>
      <c r="K43" s="41">
        <f t="shared" ref="K43:L47" si="12">K44</f>
        <v>0</v>
      </c>
      <c r="L43" s="41">
        <f t="shared" si="12"/>
        <v>0</v>
      </c>
    </row>
    <row r="44" spans="1:53" ht="78.75" hidden="1">
      <c r="A44" s="216" t="s">
        <v>100</v>
      </c>
      <c r="B44" s="88" t="s">
        <v>33</v>
      </c>
      <c r="C44" s="6" t="s">
        <v>23</v>
      </c>
      <c r="D44" s="89" t="s">
        <v>36</v>
      </c>
      <c r="E44" s="90" t="s">
        <v>196</v>
      </c>
      <c r="F44" s="6" t="s">
        <v>102</v>
      </c>
      <c r="G44" s="6"/>
      <c r="H44" s="6"/>
      <c r="I44" s="89"/>
      <c r="J44" s="41">
        <f>J45</f>
        <v>0</v>
      </c>
      <c r="K44" s="41">
        <f t="shared" si="12"/>
        <v>0</v>
      </c>
      <c r="L44" s="41">
        <f t="shared" si="12"/>
        <v>0</v>
      </c>
    </row>
    <row r="45" spans="1:53" ht="31.5" hidden="1">
      <c r="A45" s="216" t="s">
        <v>101</v>
      </c>
      <c r="B45" s="88" t="s">
        <v>33</v>
      </c>
      <c r="C45" s="6" t="s">
        <v>23</v>
      </c>
      <c r="D45" s="89" t="s">
        <v>36</v>
      </c>
      <c r="E45" s="90" t="s">
        <v>196</v>
      </c>
      <c r="F45" s="6" t="s">
        <v>103</v>
      </c>
      <c r="G45" s="6"/>
      <c r="H45" s="6"/>
      <c r="I45" s="89"/>
      <c r="J45" s="41">
        <f>J46</f>
        <v>0</v>
      </c>
      <c r="K45" s="41">
        <f t="shared" si="12"/>
        <v>0</v>
      </c>
      <c r="L45" s="41">
        <f t="shared" si="12"/>
        <v>0</v>
      </c>
    </row>
    <row r="46" spans="1:53" ht="15.75" hidden="1">
      <c r="A46" s="219" t="s">
        <v>15</v>
      </c>
      <c r="B46" s="88" t="s">
        <v>33</v>
      </c>
      <c r="C46" s="6" t="s">
        <v>23</v>
      </c>
      <c r="D46" s="89" t="s">
        <v>36</v>
      </c>
      <c r="E46" s="90" t="s">
        <v>196</v>
      </c>
      <c r="F46" s="6" t="s">
        <v>103</v>
      </c>
      <c r="G46" s="6" t="s">
        <v>16</v>
      </c>
      <c r="H46" s="6"/>
      <c r="I46" s="89"/>
      <c r="J46" s="41">
        <f>J47</f>
        <v>0</v>
      </c>
      <c r="K46" s="41">
        <f t="shared" si="12"/>
        <v>0</v>
      </c>
      <c r="L46" s="41">
        <f t="shared" si="12"/>
        <v>0</v>
      </c>
    </row>
    <row r="47" spans="1:53" ht="47.25" hidden="1">
      <c r="A47" s="219" t="s">
        <v>32</v>
      </c>
      <c r="B47" s="88" t="s">
        <v>33</v>
      </c>
      <c r="C47" s="6" t="s">
        <v>23</v>
      </c>
      <c r="D47" s="89" t="s">
        <v>36</v>
      </c>
      <c r="E47" s="90" t="s">
        <v>196</v>
      </c>
      <c r="F47" s="6" t="s">
        <v>103</v>
      </c>
      <c r="G47" s="6" t="s">
        <v>16</v>
      </c>
      <c r="H47" s="6" t="s">
        <v>27</v>
      </c>
      <c r="I47" s="89"/>
      <c r="J47" s="41">
        <f>J48</f>
        <v>0</v>
      </c>
      <c r="K47" s="41">
        <f t="shared" si="12"/>
        <v>0</v>
      </c>
      <c r="L47" s="41">
        <f t="shared" si="12"/>
        <v>0</v>
      </c>
    </row>
    <row r="48" spans="1:53" s="15" customFormat="1" ht="47.25" hidden="1">
      <c r="A48" s="225" t="s">
        <v>154</v>
      </c>
      <c r="B48" s="226">
        <v>65</v>
      </c>
      <c r="C48" s="101">
        <v>1</v>
      </c>
      <c r="D48" s="117" t="s">
        <v>36</v>
      </c>
      <c r="E48" s="102" t="s">
        <v>196</v>
      </c>
      <c r="F48" s="101" t="s">
        <v>103</v>
      </c>
      <c r="G48" s="227" t="s">
        <v>16</v>
      </c>
      <c r="H48" s="228" t="s">
        <v>27</v>
      </c>
      <c r="I48" s="117">
        <v>910</v>
      </c>
      <c r="J48" s="138">
        <f>'Прил 2'!J18</f>
        <v>0</v>
      </c>
      <c r="K48" s="138">
        <f>'Прил 2'!K18</f>
        <v>0</v>
      </c>
      <c r="L48" s="138">
        <f>'Прил 2'!L18</f>
        <v>0</v>
      </c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29"/>
      <c r="Y48" s="229"/>
      <c r="Z48" s="229"/>
      <c r="AA48" s="229"/>
      <c r="AB48" s="229"/>
      <c r="AC48" s="229"/>
      <c r="AD48" s="229"/>
      <c r="AE48" s="229"/>
      <c r="AF48" s="229"/>
      <c r="AG48" s="229"/>
      <c r="AH48" s="229"/>
      <c r="AI48" s="229"/>
      <c r="AJ48" s="229"/>
      <c r="AK48" s="229"/>
      <c r="AL48" s="229"/>
      <c r="AM48" s="229"/>
      <c r="AN48" s="229"/>
      <c r="AO48" s="229"/>
      <c r="AP48" s="229"/>
      <c r="AQ48" s="229"/>
      <c r="AR48" s="229"/>
      <c r="AS48" s="229"/>
      <c r="AT48" s="229"/>
      <c r="AU48" s="229"/>
      <c r="AV48" s="229"/>
      <c r="AW48" s="229"/>
      <c r="AX48" s="229"/>
      <c r="AY48" s="229"/>
      <c r="AZ48" s="229"/>
      <c r="BA48" s="229"/>
    </row>
    <row r="49" spans="1:53" ht="31.5">
      <c r="A49" s="100" t="s">
        <v>134</v>
      </c>
      <c r="B49" s="88" t="s">
        <v>33</v>
      </c>
      <c r="C49" s="6" t="s">
        <v>24</v>
      </c>
      <c r="D49" s="89"/>
      <c r="E49" s="90"/>
      <c r="F49" s="6"/>
      <c r="G49" s="91"/>
      <c r="H49" s="6"/>
      <c r="I49" s="89"/>
      <c r="J49" s="41">
        <f>J50+J56</f>
        <v>772.30000000000007</v>
      </c>
      <c r="K49" s="41">
        <f t="shared" ref="K49:L49" si="13">K50+K56</f>
        <v>511.20000000000005</v>
      </c>
      <c r="L49" s="41">
        <f t="shared" si="13"/>
        <v>514.1</v>
      </c>
    </row>
    <row r="50" spans="1:53" ht="30.75" customHeight="1">
      <c r="A50" s="100" t="s">
        <v>38</v>
      </c>
      <c r="B50" s="88" t="s">
        <v>33</v>
      </c>
      <c r="C50" s="6" t="s">
        <v>24</v>
      </c>
      <c r="D50" s="89" t="s">
        <v>36</v>
      </c>
      <c r="E50" s="90" t="s">
        <v>39</v>
      </c>
      <c r="F50" s="6"/>
      <c r="G50" s="91"/>
      <c r="H50" s="6"/>
      <c r="I50" s="92"/>
      <c r="J50" s="41">
        <f>J51</f>
        <v>397.6</v>
      </c>
      <c r="K50" s="41">
        <f>K53</f>
        <v>397.6</v>
      </c>
      <c r="L50" s="126">
        <f>L53</f>
        <v>397.6</v>
      </c>
    </row>
    <row r="51" spans="1:53" ht="84" customHeight="1">
      <c r="A51" s="103" t="s">
        <v>100</v>
      </c>
      <c r="B51" s="88" t="s">
        <v>33</v>
      </c>
      <c r="C51" s="6" t="s">
        <v>24</v>
      </c>
      <c r="D51" s="89" t="s">
        <v>36</v>
      </c>
      <c r="E51" s="90" t="s">
        <v>39</v>
      </c>
      <c r="F51" s="6" t="s">
        <v>102</v>
      </c>
      <c r="G51" s="91"/>
      <c r="H51" s="6"/>
      <c r="I51" s="92"/>
      <c r="J51" s="41">
        <f>J52</f>
        <v>397.6</v>
      </c>
      <c r="K51" s="41">
        <f t="shared" ref="K51:L51" si="14">K52</f>
        <v>397.6</v>
      </c>
      <c r="L51" s="41">
        <f t="shared" si="14"/>
        <v>397.6</v>
      </c>
    </row>
    <row r="52" spans="1:53" ht="30.75" customHeight="1">
      <c r="A52" s="103" t="s">
        <v>101</v>
      </c>
      <c r="B52" s="88" t="s">
        <v>33</v>
      </c>
      <c r="C52" s="6" t="s">
        <v>24</v>
      </c>
      <c r="D52" s="89" t="s">
        <v>36</v>
      </c>
      <c r="E52" s="90" t="s">
        <v>39</v>
      </c>
      <c r="F52" s="6" t="s">
        <v>103</v>
      </c>
      <c r="G52" s="91"/>
      <c r="H52" s="6"/>
      <c r="I52" s="92"/>
      <c r="J52" s="41">
        <f>J53</f>
        <v>397.6</v>
      </c>
      <c r="K52" s="41">
        <f t="shared" ref="K52:L52" si="15">K53</f>
        <v>397.6</v>
      </c>
      <c r="L52" s="41">
        <f t="shared" si="15"/>
        <v>397.6</v>
      </c>
    </row>
    <row r="53" spans="1:53" ht="15.75">
      <c r="A53" s="100" t="s">
        <v>15</v>
      </c>
      <c r="B53" s="88" t="s">
        <v>33</v>
      </c>
      <c r="C53" s="6" t="s">
        <v>24</v>
      </c>
      <c r="D53" s="89" t="s">
        <v>36</v>
      </c>
      <c r="E53" s="90" t="s">
        <v>39</v>
      </c>
      <c r="F53" s="6" t="s">
        <v>103</v>
      </c>
      <c r="G53" s="91" t="s">
        <v>16</v>
      </c>
      <c r="H53" s="6"/>
      <c r="I53" s="92"/>
      <c r="J53" s="41">
        <f>J54</f>
        <v>397.6</v>
      </c>
      <c r="K53" s="41">
        <f t="shared" ref="K53:L54" si="16">K54</f>
        <v>397.6</v>
      </c>
      <c r="L53" s="126">
        <f t="shared" si="16"/>
        <v>397.6</v>
      </c>
    </row>
    <row r="54" spans="1:53" ht="63" customHeight="1">
      <c r="A54" s="100" t="s">
        <v>64</v>
      </c>
      <c r="B54" s="88" t="s">
        <v>33</v>
      </c>
      <c r="C54" s="89" t="s">
        <v>24</v>
      </c>
      <c r="D54" s="89" t="s">
        <v>36</v>
      </c>
      <c r="E54" s="97">
        <v>41110</v>
      </c>
      <c r="F54" s="89" t="s">
        <v>103</v>
      </c>
      <c r="G54" s="92" t="s">
        <v>16</v>
      </c>
      <c r="H54" s="89" t="s">
        <v>17</v>
      </c>
      <c r="I54" s="92"/>
      <c r="J54" s="41">
        <f>J55</f>
        <v>397.6</v>
      </c>
      <c r="K54" s="41">
        <f t="shared" si="16"/>
        <v>397.6</v>
      </c>
      <c r="L54" s="126">
        <f t="shared" si="16"/>
        <v>397.6</v>
      </c>
    </row>
    <row r="55" spans="1:53" s="15" customFormat="1" ht="47.25">
      <c r="A55" s="225" t="s">
        <v>154</v>
      </c>
      <c r="B55" s="153" t="s">
        <v>33</v>
      </c>
      <c r="C55" s="117" t="s">
        <v>24</v>
      </c>
      <c r="D55" s="117" t="s">
        <v>36</v>
      </c>
      <c r="E55" s="148" t="s">
        <v>39</v>
      </c>
      <c r="F55" s="117" t="s">
        <v>103</v>
      </c>
      <c r="G55" s="226" t="s">
        <v>16</v>
      </c>
      <c r="H55" s="101" t="s">
        <v>17</v>
      </c>
      <c r="I55" s="117">
        <v>910</v>
      </c>
      <c r="J55" s="138">
        <f>'Прил 2'!J24</f>
        <v>397.6</v>
      </c>
      <c r="K55" s="138">
        <f>'Прил 2'!K24</f>
        <v>397.6</v>
      </c>
      <c r="L55" s="138">
        <f>'Прил 2'!L24</f>
        <v>397.6</v>
      </c>
      <c r="M55" s="229"/>
      <c r="N55" s="229"/>
      <c r="O55" s="229"/>
      <c r="P55" s="229"/>
      <c r="Q55" s="229"/>
      <c r="R55" s="229"/>
      <c r="S55" s="229"/>
      <c r="T55" s="229"/>
      <c r="U55" s="229"/>
      <c r="V55" s="229"/>
      <c r="W55" s="229"/>
      <c r="X55" s="229"/>
      <c r="Y55" s="229"/>
      <c r="Z55" s="229"/>
      <c r="AA55" s="229"/>
      <c r="AB55" s="229"/>
      <c r="AC55" s="229"/>
      <c r="AD55" s="229"/>
      <c r="AE55" s="229"/>
      <c r="AF55" s="229"/>
      <c r="AG55" s="229"/>
      <c r="AH55" s="229"/>
      <c r="AI55" s="229"/>
      <c r="AJ55" s="229"/>
      <c r="AK55" s="229"/>
      <c r="AL55" s="229"/>
      <c r="AM55" s="229"/>
      <c r="AN55" s="229"/>
      <c r="AO55" s="229"/>
      <c r="AP55" s="229"/>
      <c r="AQ55" s="229"/>
      <c r="AR55" s="229"/>
      <c r="AS55" s="229"/>
      <c r="AT55" s="229"/>
      <c r="AU55" s="229"/>
      <c r="AV55" s="229"/>
      <c r="AW55" s="229"/>
      <c r="AX55" s="229"/>
      <c r="AY55" s="229"/>
      <c r="AZ55" s="229"/>
      <c r="BA55" s="229"/>
    </row>
    <row r="56" spans="1:53" s="15" customFormat="1" ht="31.5">
      <c r="A56" s="95" t="s">
        <v>220</v>
      </c>
      <c r="B56" s="88" t="s">
        <v>33</v>
      </c>
      <c r="C56" s="89" t="s">
        <v>24</v>
      </c>
      <c r="D56" s="89" t="s">
        <v>36</v>
      </c>
      <c r="E56" s="97" t="s">
        <v>40</v>
      </c>
      <c r="F56" s="117"/>
      <c r="G56" s="226"/>
      <c r="H56" s="101"/>
      <c r="I56" s="230"/>
      <c r="J56" s="138">
        <f>J57+J62</f>
        <v>374.70000000000005</v>
      </c>
      <c r="K56" s="138">
        <f t="shared" ref="K56:L56" si="17">K57+K62</f>
        <v>113.6</v>
      </c>
      <c r="L56" s="138">
        <f t="shared" si="17"/>
        <v>116.5</v>
      </c>
      <c r="M56" s="229"/>
      <c r="N56" s="229"/>
      <c r="O56" s="229"/>
      <c r="P56" s="229"/>
      <c r="Q56" s="229"/>
      <c r="R56" s="229"/>
      <c r="S56" s="229"/>
      <c r="T56" s="229"/>
      <c r="U56" s="229"/>
      <c r="V56" s="229"/>
      <c r="W56" s="229"/>
      <c r="X56" s="229"/>
      <c r="Y56" s="229"/>
      <c r="Z56" s="229"/>
      <c r="AA56" s="229"/>
      <c r="AB56" s="229"/>
      <c r="AC56" s="229"/>
      <c r="AD56" s="229"/>
      <c r="AE56" s="229"/>
      <c r="AF56" s="229"/>
      <c r="AG56" s="229"/>
      <c r="AH56" s="229"/>
      <c r="AI56" s="229"/>
      <c r="AJ56" s="229"/>
      <c r="AK56" s="229"/>
      <c r="AL56" s="229"/>
      <c r="AM56" s="229"/>
      <c r="AN56" s="229"/>
      <c r="AO56" s="229"/>
      <c r="AP56" s="229"/>
      <c r="AQ56" s="229"/>
      <c r="AR56" s="229"/>
      <c r="AS56" s="229"/>
      <c r="AT56" s="229"/>
      <c r="AU56" s="229"/>
      <c r="AV56" s="229"/>
      <c r="AW56" s="229"/>
      <c r="AX56" s="229"/>
      <c r="AY56" s="229"/>
      <c r="AZ56" s="229"/>
      <c r="BA56" s="229"/>
    </row>
    <row r="57" spans="1:53" ht="47.25">
      <c r="A57" s="95" t="s">
        <v>97</v>
      </c>
      <c r="B57" s="88" t="s">
        <v>33</v>
      </c>
      <c r="C57" s="89" t="s">
        <v>24</v>
      </c>
      <c r="D57" s="89" t="s">
        <v>36</v>
      </c>
      <c r="E57" s="97" t="s">
        <v>40</v>
      </c>
      <c r="F57" s="89" t="s">
        <v>98</v>
      </c>
      <c r="G57" s="91"/>
      <c r="H57" s="6"/>
      <c r="I57" s="92"/>
      <c r="J57" s="41">
        <f>J58</f>
        <v>322.70000000000005</v>
      </c>
      <c r="K57" s="41">
        <f t="shared" ref="K57:L60" si="18">K58</f>
        <v>63.6</v>
      </c>
      <c r="L57" s="41">
        <f t="shared" si="18"/>
        <v>66.5</v>
      </c>
    </row>
    <row r="58" spans="1:53" ht="15.75">
      <c r="A58" s="95" t="s">
        <v>41</v>
      </c>
      <c r="B58" s="88" t="s">
        <v>33</v>
      </c>
      <c r="C58" s="89" t="s">
        <v>24</v>
      </c>
      <c r="D58" s="89" t="s">
        <v>36</v>
      </c>
      <c r="E58" s="97" t="s">
        <v>40</v>
      </c>
      <c r="F58" s="89" t="s">
        <v>99</v>
      </c>
      <c r="G58" s="91"/>
      <c r="H58" s="6"/>
      <c r="I58" s="92"/>
      <c r="J58" s="41">
        <f>J59</f>
        <v>322.70000000000005</v>
      </c>
      <c r="K58" s="41">
        <f t="shared" si="18"/>
        <v>63.6</v>
      </c>
      <c r="L58" s="41">
        <f t="shared" si="18"/>
        <v>66.5</v>
      </c>
    </row>
    <row r="59" spans="1:53" ht="15.75">
      <c r="A59" s="100" t="s">
        <v>15</v>
      </c>
      <c r="B59" s="88" t="s">
        <v>33</v>
      </c>
      <c r="C59" s="89" t="s">
        <v>24</v>
      </c>
      <c r="D59" s="89" t="s">
        <v>36</v>
      </c>
      <c r="E59" s="97" t="s">
        <v>40</v>
      </c>
      <c r="F59" s="89" t="s">
        <v>99</v>
      </c>
      <c r="G59" s="91" t="s">
        <v>16</v>
      </c>
      <c r="H59" s="6"/>
      <c r="I59" s="92"/>
      <c r="J59" s="41">
        <f>J60</f>
        <v>322.70000000000005</v>
      </c>
      <c r="K59" s="41">
        <f t="shared" si="18"/>
        <v>63.6</v>
      </c>
      <c r="L59" s="41">
        <f t="shared" si="18"/>
        <v>66.5</v>
      </c>
    </row>
    <row r="60" spans="1:53" ht="63">
      <c r="A60" s="100" t="s">
        <v>64</v>
      </c>
      <c r="B60" s="88" t="s">
        <v>33</v>
      </c>
      <c r="C60" s="89" t="s">
        <v>24</v>
      </c>
      <c r="D60" s="89" t="s">
        <v>36</v>
      </c>
      <c r="E60" s="97" t="s">
        <v>40</v>
      </c>
      <c r="F60" s="89" t="s">
        <v>99</v>
      </c>
      <c r="G60" s="91" t="s">
        <v>16</v>
      </c>
      <c r="H60" s="6" t="s">
        <v>17</v>
      </c>
      <c r="I60" s="92"/>
      <c r="J60" s="41">
        <f>J61</f>
        <v>322.70000000000005</v>
      </c>
      <c r="K60" s="41">
        <f t="shared" si="18"/>
        <v>63.6</v>
      </c>
      <c r="L60" s="41">
        <f t="shared" si="18"/>
        <v>66.5</v>
      </c>
    </row>
    <row r="61" spans="1:53" s="15" customFormat="1" ht="47.25">
      <c r="A61" s="225" t="s">
        <v>154</v>
      </c>
      <c r="B61" s="153" t="s">
        <v>33</v>
      </c>
      <c r="C61" s="117" t="s">
        <v>24</v>
      </c>
      <c r="D61" s="117" t="s">
        <v>36</v>
      </c>
      <c r="E61" s="148" t="s">
        <v>40</v>
      </c>
      <c r="F61" s="117" t="s">
        <v>99</v>
      </c>
      <c r="G61" s="226" t="s">
        <v>16</v>
      </c>
      <c r="H61" s="101" t="s">
        <v>17</v>
      </c>
      <c r="I61" s="230">
        <v>910</v>
      </c>
      <c r="J61" s="138">
        <f>'Прил 2'!J27</f>
        <v>322.70000000000005</v>
      </c>
      <c r="K61" s="138">
        <f>'Прил 2'!K27</f>
        <v>63.6</v>
      </c>
      <c r="L61" s="138">
        <f>'Прил 2'!L27</f>
        <v>66.5</v>
      </c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29"/>
      <c r="Y61" s="229"/>
      <c r="Z61" s="229"/>
      <c r="AA61" s="229"/>
      <c r="AB61" s="229"/>
      <c r="AC61" s="229"/>
      <c r="AD61" s="229"/>
      <c r="AE61" s="229"/>
      <c r="AF61" s="229"/>
      <c r="AG61" s="229"/>
      <c r="AH61" s="229"/>
      <c r="AI61" s="229"/>
      <c r="AJ61" s="229"/>
      <c r="AK61" s="229"/>
      <c r="AL61" s="229"/>
      <c r="AM61" s="229"/>
      <c r="AN61" s="229"/>
      <c r="AO61" s="229"/>
      <c r="AP61" s="229"/>
      <c r="AQ61" s="229"/>
      <c r="AR61" s="229"/>
      <c r="AS61" s="229"/>
      <c r="AT61" s="229"/>
      <c r="AU61" s="229"/>
      <c r="AV61" s="229"/>
      <c r="AW61" s="229"/>
      <c r="AX61" s="229"/>
      <c r="AY61" s="229"/>
      <c r="AZ61" s="229"/>
      <c r="BA61" s="229"/>
    </row>
    <row r="62" spans="1:53" ht="31.5">
      <c r="A62" s="95" t="s">
        <v>96</v>
      </c>
      <c r="B62" s="88" t="s">
        <v>33</v>
      </c>
      <c r="C62" s="89" t="s">
        <v>24</v>
      </c>
      <c r="D62" s="89" t="s">
        <v>36</v>
      </c>
      <c r="E62" s="97" t="s">
        <v>40</v>
      </c>
      <c r="F62" s="89" t="s">
        <v>105</v>
      </c>
      <c r="G62" s="91"/>
      <c r="H62" s="6"/>
      <c r="I62" s="92"/>
      <c r="J62" s="41">
        <f>J67+J63</f>
        <v>52</v>
      </c>
      <c r="K62" s="41">
        <f t="shared" ref="K62:L62" si="19">K67+K63</f>
        <v>50</v>
      </c>
      <c r="L62" s="41">
        <f t="shared" si="19"/>
        <v>50</v>
      </c>
    </row>
    <row r="63" spans="1:53" ht="15.75">
      <c r="A63" s="9" t="s">
        <v>232</v>
      </c>
      <c r="B63" s="220" t="s">
        <v>33</v>
      </c>
      <c r="C63" s="214" t="s">
        <v>24</v>
      </c>
      <c r="D63" s="89" t="s">
        <v>36</v>
      </c>
      <c r="E63" s="97" t="s">
        <v>40</v>
      </c>
      <c r="F63" s="89" t="s">
        <v>233</v>
      </c>
      <c r="G63" s="91"/>
      <c r="H63" s="217"/>
      <c r="I63" s="92"/>
      <c r="J63" s="41">
        <f>J64</f>
        <v>2</v>
      </c>
      <c r="K63" s="41">
        <f t="shared" ref="K63:L65" si="20">K64</f>
        <v>0</v>
      </c>
      <c r="L63" s="41">
        <f t="shared" si="20"/>
        <v>0</v>
      </c>
    </row>
    <row r="64" spans="1:53" ht="15.75">
      <c r="A64" s="219" t="s">
        <v>15</v>
      </c>
      <c r="B64" s="220" t="s">
        <v>33</v>
      </c>
      <c r="C64" s="214" t="s">
        <v>24</v>
      </c>
      <c r="D64" s="89" t="s">
        <v>36</v>
      </c>
      <c r="E64" s="97" t="s">
        <v>40</v>
      </c>
      <c r="F64" s="89" t="s">
        <v>233</v>
      </c>
      <c r="G64" s="91" t="s">
        <v>16</v>
      </c>
      <c r="H64" s="217"/>
      <c r="I64" s="92"/>
      <c r="J64" s="41">
        <f>J65</f>
        <v>2</v>
      </c>
      <c r="K64" s="41">
        <f t="shared" si="20"/>
        <v>0</v>
      </c>
      <c r="L64" s="41">
        <f t="shared" si="20"/>
        <v>0</v>
      </c>
    </row>
    <row r="65" spans="1:53" ht="63">
      <c r="A65" s="219" t="s">
        <v>64</v>
      </c>
      <c r="B65" s="220" t="s">
        <v>33</v>
      </c>
      <c r="C65" s="214" t="s">
        <v>24</v>
      </c>
      <c r="D65" s="89" t="s">
        <v>36</v>
      </c>
      <c r="E65" s="97" t="s">
        <v>40</v>
      </c>
      <c r="F65" s="89" t="s">
        <v>233</v>
      </c>
      <c r="G65" s="91" t="s">
        <v>16</v>
      </c>
      <c r="H65" s="217" t="s">
        <v>17</v>
      </c>
      <c r="I65" s="92"/>
      <c r="J65" s="41">
        <f>J66</f>
        <v>2</v>
      </c>
      <c r="K65" s="41">
        <f t="shared" si="20"/>
        <v>0</v>
      </c>
      <c r="L65" s="41">
        <f t="shared" si="20"/>
        <v>0</v>
      </c>
    </row>
    <row r="66" spans="1:53" ht="47.25">
      <c r="A66" s="225" t="s">
        <v>154</v>
      </c>
      <c r="B66" s="101" t="s">
        <v>33</v>
      </c>
      <c r="C66" s="117" t="s">
        <v>24</v>
      </c>
      <c r="D66" s="117" t="s">
        <v>36</v>
      </c>
      <c r="E66" s="117" t="s">
        <v>40</v>
      </c>
      <c r="F66" s="117" t="s">
        <v>233</v>
      </c>
      <c r="G66" s="101" t="s">
        <v>16</v>
      </c>
      <c r="H66" s="101" t="s">
        <v>17</v>
      </c>
      <c r="I66" s="230" t="s">
        <v>164</v>
      </c>
      <c r="J66" s="138">
        <f>'Прил 2'!J29</f>
        <v>2</v>
      </c>
      <c r="K66" s="138">
        <f>'Прил 2'!K29</f>
        <v>0</v>
      </c>
      <c r="L66" s="138">
        <f>'Прил 2'!L29</f>
        <v>0</v>
      </c>
    </row>
    <row r="67" spans="1:53" ht="47.25">
      <c r="A67" s="95" t="s">
        <v>97</v>
      </c>
      <c r="B67" s="88" t="s">
        <v>33</v>
      </c>
      <c r="C67" s="89" t="s">
        <v>24</v>
      </c>
      <c r="D67" s="89" t="s">
        <v>36</v>
      </c>
      <c r="E67" s="97" t="s">
        <v>40</v>
      </c>
      <c r="F67" s="89" t="s">
        <v>107</v>
      </c>
      <c r="G67" s="91"/>
      <c r="H67" s="6"/>
      <c r="I67" s="92"/>
      <c r="J67" s="41">
        <f>J68</f>
        <v>50</v>
      </c>
      <c r="K67" s="41">
        <f t="shared" ref="K67:L69" si="21">K68</f>
        <v>50</v>
      </c>
      <c r="L67" s="41">
        <f t="shared" ref="L67" si="22">L68</f>
        <v>50</v>
      </c>
    </row>
    <row r="68" spans="1:53" ht="15.75">
      <c r="A68" s="100" t="s">
        <v>15</v>
      </c>
      <c r="B68" s="88" t="s">
        <v>33</v>
      </c>
      <c r="C68" s="89" t="s">
        <v>24</v>
      </c>
      <c r="D68" s="89" t="s">
        <v>36</v>
      </c>
      <c r="E68" s="97" t="s">
        <v>40</v>
      </c>
      <c r="F68" s="89" t="s">
        <v>107</v>
      </c>
      <c r="G68" s="91" t="s">
        <v>16</v>
      </c>
      <c r="H68" s="6"/>
      <c r="I68" s="92"/>
      <c r="J68" s="41">
        <f>J69</f>
        <v>50</v>
      </c>
      <c r="K68" s="41">
        <f t="shared" si="21"/>
        <v>50</v>
      </c>
      <c r="L68" s="126">
        <f t="shared" si="21"/>
        <v>50</v>
      </c>
    </row>
    <row r="69" spans="1:53" ht="69.75" customHeight="1">
      <c r="A69" s="100" t="s">
        <v>64</v>
      </c>
      <c r="B69" s="88" t="s">
        <v>33</v>
      </c>
      <c r="C69" s="89" t="s">
        <v>24</v>
      </c>
      <c r="D69" s="89" t="s">
        <v>36</v>
      </c>
      <c r="E69" s="97" t="s">
        <v>40</v>
      </c>
      <c r="F69" s="89" t="s">
        <v>107</v>
      </c>
      <c r="G69" s="91" t="s">
        <v>16</v>
      </c>
      <c r="H69" s="6" t="s">
        <v>17</v>
      </c>
      <c r="I69" s="92"/>
      <c r="J69" s="41">
        <f>J70</f>
        <v>50</v>
      </c>
      <c r="K69" s="41">
        <f t="shared" si="21"/>
        <v>50</v>
      </c>
      <c r="L69" s="126">
        <f t="shared" si="21"/>
        <v>50</v>
      </c>
    </row>
    <row r="70" spans="1:53" s="15" customFormat="1" ht="46.5" customHeight="1">
      <c r="A70" s="225" t="s">
        <v>154</v>
      </c>
      <c r="B70" s="153" t="s">
        <v>33</v>
      </c>
      <c r="C70" s="117" t="s">
        <v>24</v>
      </c>
      <c r="D70" s="117" t="s">
        <v>36</v>
      </c>
      <c r="E70" s="148" t="s">
        <v>40</v>
      </c>
      <c r="F70" s="117" t="s">
        <v>107</v>
      </c>
      <c r="G70" s="226" t="s">
        <v>16</v>
      </c>
      <c r="H70" s="101" t="s">
        <v>17</v>
      </c>
      <c r="I70" s="230">
        <v>910</v>
      </c>
      <c r="J70" s="138">
        <f>'Прил 2'!J30</f>
        <v>50</v>
      </c>
      <c r="K70" s="138">
        <f>'Прил 2'!K28</f>
        <v>50</v>
      </c>
      <c r="L70" s="138">
        <f>'Прил 2'!L28</f>
        <v>50</v>
      </c>
      <c r="M70" s="229"/>
      <c r="N70" s="229"/>
      <c r="O70" s="229"/>
      <c r="P70" s="229"/>
      <c r="Q70" s="229"/>
      <c r="R70" s="229"/>
      <c r="S70" s="229"/>
      <c r="T70" s="229"/>
      <c r="U70" s="229"/>
      <c r="V70" s="229"/>
      <c r="W70" s="229"/>
      <c r="X70" s="229"/>
      <c r="Y70" s="229"/>
      <c r="Z70" s="229"/>
      <c r="AA70" s="229"/>
      <c r="AB70" s="229"/>
      <c r="AC70" s="229"/>
      <c r="AD70" s="229"/>
      <c r="AE70" s="229"/>
      <c r="AF70" s="229"/>
      <c r="AG70" s="229"/>
      <c r="AH70" s="229"/>
      <c r="AI70" s="229"/>
      <c r="AJ70" s="229"/>
      <c r="AK70" s="229"/>
      <c r="AL70" s="229"/>
      <c r="AM70" s="229"/>
      <c r="AN70" s="229"/>
      <c r="AO70" s="229"/>
      <c r="AP70" s="229"/>
      <c r="AQ70" s="229"/>
      <c r="AR70" s="229"/>
      <c r="AS70" s="229"/>
      <c r="AT70" s="229"/>
      <c r="AU70" s="229"/>
      <c r="AV70" s="229"/>
      <c r="AW70" s="229"/>
      <c r="AX70" s="229"/>
      <c r="AY70" s="229"/>
      <c r="AZ70" s="229"/>
      <c r="BA70" s="229"/>
    </row>
    <row r="71" spans="1:53" ht="63" hidden="1">
      <c r="A71" s="7" t="s">
        <v>195</v>
      </c>
      <c r="B71" s="220" t="s">
        <v>33</v>
      </c>
      <c r="C71" s="214" t="s">
        <v>24</v>
      </c>
      <c r="D71" s="89" t="s">
        <v>36</v>
      </c>
      <c r="E71" s="97" t="s">
        <v>196</v>
      </c>
      <c r="F71" s="89"/>
      <c r="G71" s="91"/>
      <c r="H71" s="6"/>
      <c r="I71" s="92"/>
      <c r="J71" s="41">
        <f>J72</f>
        <v>0</v>
      </c>
      <c r="K71" s="41">
        <f t="shared" ref="K71:L75" si="23">K72</f>
        <v>0</v>
      </c>
      <c r="L71" s="41">
        <f t="shared" si="23"/>
        <v>0</v>
      </c>
    </row>
    <row r="72" spans="1:53" ht="78.75" hidden="1">
      <c r="A72" s="216" t="s">
        <v>100</v>
      </c>
      <c r="B72" s="220" t="s">
        <v>33</v>
      </c>
      <c r="C72" s="214" t="s">
        <v>24</v>
      </c>
      <c r="D72" s="89" t="s">
        <v>36</v>
      </c>
      <c r="E72" s="97" t="s">
        <v>196</v>
      </c>
      <c r="F72" s="89" t="s">
        <v>102</v>
      </c>
      <c r="G72" s="91"/>
      <c r="H72" s="6"/>
      <c r="I72" s="92"/>
      <c r="J72" s="41">
        <f>J73</f>
        <v>0</v>
      </c>
      <c r="K72" s="41">
        <f t="shared" si="23"/>
        <v>0</v>
      </c>
      <c r="L72" s="41">
        <f t="shared" si="23"/>
        <v>0</v>
      </c>
    </row>
    <row r="73" spans="1:53" ht="31.5" hidden="1">
      <c r="A73" s="216" t="s">
        <v>101</v>
      </c>
      <c r="B73" s="220" t="s">
        <v>33</v>
      </c>
      <c r="C73" s="214" t="s">
        <v>24</v>
      </c>
      <c r="D73" s="89" t="s">
        <v>36</v>
      </c>
      <c r="E73" s="97" t="s">
        <v>196</v>
      </c>
      <c r="F73" s="89" t="s">
        <v>103</v>
      </c>
      <c r="G73" s="91"/>
      <c r="H73" s="6"/>
      <c r="I73" s="92"/>
      <c r="J73" s="41">
        <f>J74</f>
        <v>0</v>
      </c>
      <c r="K73" s="41">
        <f t="shared" si="23"/>
        <v>0</v>
      </c>
      <c r="L73" s="41">
        <f t="shared" si="23"/>
        <v>0</v>
      </c>
    </row>
    <row r="74" spans="1:53" ht="15.75" hidden="1">
      <c r="A74" s="219" t="s">
        <v>15</v>
      </c>
      <c r="B74" s="220" t="s">
        <v>33</v>
      </c>
      <c r="C74" s="214" t="s">
        <v>24</v>
      </c>
      <c r="D74" s="89" t="s">
        <v>36</v>
      </c>
      <c r="E74" s="97" t="s">
        <v>196</v>
      </c>
      <c r="F74" s="89" t="s">
        <v>103</v>
      </c>
      <c r="G74" s="91" t="s">
        <v>16</v>
      </c>
      <c r="H74" s="6"/>
      <c r="I74" s="92"/>
      <c r="J74" s="41">
        <f>J75</f>
        <v>0</v>
      </c>
      <c r="K74" s="41">
        <f t="shared" si="23"/>
        <v>0</v>
      </c>
      <c r="L74" s="41">
        <f t="shared" si="23"/>
        <v>0</v>
      </c>
    </row>
    <row r="75" spans="1:53" ht="63" hidden="1">
      <c r="A75" s="219" t="s">
        <v>64</v>
      </c>
      <c r="B75" s="220" t="s">
        <v>33</v>
      </c>
      <c r="C75" s="214" t="s">
        <v>24</v>
      </c>
      <c r="D75" s="89" t="s">
        <v>36</v>
      </c>
      <c r="E75" s="97" t="s">
        <v>196</v>
      </c>
      <c r="F75" s="89" t="s">
        <v>103</v>
      </c>
      <c r="G75" s="91" t="s">
        <v>16</v>
      </c>
      <c r="H75" s="6" t="s">
        <v>17</v>
      </c>
      <c r="I75" s="92"/>
      <c r="J75" s="41">
        <f>J76</f>
        <v>0</v>
      </c>
      <c r="K75" s="41">
        <f t="shared" si="23"/>
        <v>0</v>
      </c>
      <c r="L75" s="41">
        <f t="shared" si="23"/>
        <v>0</v>
      </c>
    </row>
    <row r="76" spans="1:53" s="15" customFormat="1" ht="47.25" hidden="1">
      <c r="A76" s="225" t="s">
        <v>154</v>
      </c>
      <c r="B76" s="153" t="s">
        <v>33</v>
      </c>
      <c r="C76" s="117" t="s">
        <v>24</v>
      </c>
      <c r="D76" s="117" t="s">
        <v>36</v>
      </c>
      <c r="E76" s="148" t="s">
        <v>196</v>
      </c>
      <c r="F76" s="117" t="s">
        <v>103</v>
      </c>
      <c r="G76" s="226" t="s">
        <v>16</v>
      </c>
      <c r="H76" s="101" t="s">
        <v>17</v>
      </c>
      <c r="I76" s="230">
        <v>910</v>
      </c>
      <c r="J76" s="138">
        <f>'Прил 2'!J33</f>
        <v>0</v>
      </c>
      <c r="K76" s="138">
        <f>'Прил 2'!K33</f>
        <v>0</v>
      </c>
      <c r="L76" s="138">
        <f>'Прил 2'!L33</f>
        <v>0</v>
      </c>
      <c r="M76" s="229"/>
      <c r="N76" s="229"/>
      <c r="O76" s="229"/>
      <c r="P76" s="229"/>
      <c r="Q76" s="229"/>
      <c r="R76" s="229"/>
      <c r="S76" s="229"/>
      <c r="T76" s="229"/>
      <c r="U76" s="229"/>
      <c r="V76" s="229"/>
      <c r="W76" s="229"/>
      <c r="X76" s="229"/>
      <c r="Y76" s="229"/>
      <c r="Z76" s="229"/>
      <c r="AA76" s="229"/>
      <c r="AB76" s="229"/>
      <c r="AC76" s="229"/>
      <c r="AD76" s="229"/>
      <c r="AE76" s="229"/>
      <c r="AF76" s="229"/>
      <c r="AG76" s="229"/>
      <c r="AH76" s="229"/>
      <c r="AI76" s="229"/>
      <c r="AJ76" s="229"/>
      <c r="AK76" s="229"/>
      <c r="AL76" s="229"/>
      <c r="AM76" s="229"/>
      <c r="AN76" s="229"/>
      <c r="AO76" s="229"/>
      <c r="AP76" s="229"/>
      <c r="AQ76" s="229"/>
      <c r="AR76" s="229"/>
      <c r="AS76" s="229"/>
      <c r="AT76" s="229"/>
      <c r="AU76" s="229"/>
      <c r="AV76" s="229"/>
      <c r="AW76" s="229"/>
      <c r="AX76" s="229"/>
      <c r="AY76" s="229"/>
      <c r="AZ76" s="229"/>
      <c r="BA76" s="229"/>
    </row>
    <row r="77" spans="1:53" ht="63">
      <c r="A77" s="96" t="s">
        <v>158</v>
      </c>
      <c r="B77" s="123">
        <v>89</v>
      </c>
      <c r="C77" s="122"/>
      <c r="D77" s="89"/>
      <c r="E77" s="97"/>
      <c r="F77" s="89"/>
      <c r="G77" s="92"/>
      <c r="H77" s="89"/>
      <c r="I77" s="92"/>
      <c r="J77" s="41">
        <f>J78</f>
        <v>1074.7195999999999</v>
      </c>
      <c r="K77" s="41">
        <f t="shared" ref="K77:L77" si="24">K78</f>
        <v>376.62447000000003</v>
      </c>
      <c r="L77" s="41">
        <f t="shared" si="24"/>
        <v>398.52936</v>
      </c>
    </row>
    <row r="78" spans="1:53" ht="70.900000000000006" customHeight="1">
      <c r="A78" s="96" t="s">
        <v>159</v>
      </c>
      <c r="B78" s="123">
        <v>89</v>
      </c>
      <c r="C78" s="122" t="s">
        <v>23</v>
      </c>
      <c r="D78" s="89"/>
      <c r="E78" s="97"/>
      <c r="F78" s="89"/>
      <c r="G78" s="92"/>
      <c r="H78" s="89"/>
      <c r="I78" s="92"/>
      <c r="J78" s="41">
        <f>J84+J90+J96+J132+J143+J108+J114+J137+J115+J97+J121</f>
        <v>1074.7195999999999</v>
      </c>
      <c r="K78" s="41">
        <f t="shared" ref="K78:L78" si="25">K84+K90+K96+K132+K143+K108+K114+K137+K115+K97+K121</f>
        <v>376.62447000000003</v>
      </c>
      <c r="L78" s="41">
        <f t="shared" si="25"/>
        <v>398.52936</v>
      </c>
    </row>
    <row r="79" spans="1:53" ht="15.75">
      <c r="A79" s="100" t="s">
        <v>58</v>
      </c>
      <c r="B79" s="125">
        <v>89</v>
      </c>
      <c r="C79" s="89">
        <v>1</v>
      </c>
      <c r="D79" s="89" t="s">
        <v>36</v>
      </c>
      <c r="E79" s="97" t="s">
        <v>59</v>
      </c>
      <c r="F79" s="89"/>
      <c r="G79" s="92"/>
      <c r="H79" s="89"/>
      <c r="I79" s="89"/>
      <c r="J79" s="41">
        <f>J82</f>
        <v>85.8</v>
      </c>
      <c r="K79" s="41">
        <f>K82</f>
        <v>56.199999999999996</v>
      </c>
      <c r="L79" s="126">
        <f>L82</f>
        <v>25.099999999999994</v>
      </c>
    </row>
    <row r="80" spans="1:53" ht="31.5">
      <c r="A80" s="96" t="s">
        <v>92</v>
      </c>
      <c r="B80" s="125">
        <v>89</v>
      </c>
      <c r="C80" s="89">
        <v>1</v>
      </c>
      <c r="D80" s="89" t="s">
        <v>36</v>
      </c>
      <c r="E80" s="97" t="s">
        <v>59</v>
      </c>
      <c r="F80" s="89" t="s">
        <v>94</v>
      </c>
      <c r="G80" s="92"/>
      <c r="H80" s="89"/>
      <c r="I80" s="89"/>
      <c r="J80" s="41">
        <f>J81</f>
        <v>85.8</v>
      </c>
      <c r="K80" s="41">
        <f t="shared" ref="K80:L80" si="26">K81</f>
        <v>56.199999999999996</v>
      </c>
      <c r="L80" s="41">
        <f t="shared" si="26"/>
        <v>25.099999999999994</v>
      </c>
    </row>
    <row r="81" spans="1:53" ht="31.5">
      <c r="A81" s="96" t="s">
        <v>93</v>
      </c>
      <c r="B81" s="125">
        <v>89</v>
      </c>
      <c r="C81" s="89">
        <v>1</v>
      </c>
      <c r="D81" s="89" t="s">
        <v>36</v>
      </c>
      <c r="E81" s="97" t="s">
        <v>59</v>
      </c>
      <c r="F81" s="89" t="s">
        <v>95</v>
      </c>
      <c r="G81" s="92"/>
      <c r="H81" s="89"/>
      <c r="I81" s="89"/>
      <c r="J81" s="41">
        <f>J82</f>
        <v>85.8</v>
      </c>
      <c r="K81" s="41">
        <f t="shared" ref="K81:L81" si="27">K82</f>
        <v>56.199999999999996</v>
      </c>
      <c r="L81" s="41">
        <f t="shared" si="27"/>
        <v>25.099999999999994</v>
      </c>
    </row>
    <row r="82" spans="1:53" ht="15.75">
      <c r="A82" s="100" t="s">
        <v>57</v>
      </c>
      <c r="B82" s="125">
        <v>89</v>
      </c>
      <c r="C82" s="89">
        <v>1</v>
      </c>
      <c r="D82" s="89" t="s">
        <v>36</v>
      </c>
      <c r="E82" s="97" t="s">
        <v>59</v>
      </c>
      <c r="F82" s="89" t="s">
        <v>95</v>
      </c>
      <c r="G82" s="92" t="s">
        <v>30</v>
      </c>
      <c r="H82" s="89"/>
      <c r="I82" s="89"/>
      <c r="J82" s="41">
        <f>J83</f>
        <v>85.8</v>
      </c>
      <c r="K82" s="41">
        <f t="shared" ref="K82:L83" si="28">K83</f>
        <v>56.199999999999996</v>
      </c>
      <c r="L82" s="126">
        <f t="shared" si="28"/>
        <v>25.099999999999994</v>
      </c>
    </row>
    <row r="83" spans="1:53" ht="15.75">
      <c r="A83" s="100" t="s">
        <v>26</v>
      </c>
      <c r="B83" s="125">
        <v>89</v>
      </c>
      <c r="C83" s="89">
        <v>1</v>
      </c>
      <c r="D83" s="89" t="s">
        <v>36</v>
      </c>
      <c r="E83" s="97" t="s">
        <v>59</v>
      </c>
      <c r="F83" s="89" t="s">
        <v>95</v>
      </c>
      <c r="G83" s="92" t="s">
        <v>30</v>
      </c>
      <c r="H83" s="89" t="s">
        <v>16</v>
      </c>
      <c r="I83" s="89"/>
      <c r="J83" s="41">
        <f>J84</f>
        <v>85.8</v>
      </c>
      <c r="K83" s="41">
        <f t="shared" si="28"/>
        <v>56.199999999999996</v>
      </c>
      <c r="L83" s="126">
        <f t="shared" si="28"/>
        <v>25.099999999999994</v>
      </c>
    </row>
    <row r="84" spans="1:53" s="15" customFormat="1" ht="52.15" customHeight="1">
      <c r="A84" s="225" t="s">
        <v>154</v>
      </c>
      <c r="B84" s="151">
        <v>89</v>
      </c>
      <c r="C84" s="117">
        <v>1</v>
      </c>
      <c r="D84" s="117" t="s">
        <v>36</v>
      </c>
      <c r="E84" s="148" t="s">
        <v>59</v>
      </c>
      <c r="F84" s="117" t="s">
        <v>95</v>
      </c>
      <c r="G84" s="230" t="s">
        <v>30</v>
      </c>
      <c r="H84" s="117" t="s">
        <v>16</v>
      </c>
      <c r="I84" s="117">
        <v>910</v>
      </c>
      <c r="J84" s="138">
        <f>'Прил 2'!J101</f>
        <v>85.8</v>
      </c>
      <c r="K84" s="138">
        <f>'Прил 2'!K101</f>
        <v>56.199999999999996</v>
      </c>
      <c r="L84" s="138">
        <f>'Прил 2'!L101</f>
        <v>25.099999999999994</v>
      </c>
      <c r="M84" s="229"/>
      <c r="N84" s="229"/>
      <c r="O84" s="229"/>
      <c r="P84" s="229"/>
      <c r="Q84" s="229"/>
      <c r="R84" s="229"/>
      <c r="S84" s="229"/>
      <c r="T84" s="229"/>
      <c r="U84" s="229"/>
      <c r="V84" s="229"/>
      <c r="W84" s="229"/>
      <c r="X84" s="229"/>
      <c r="Y84" s="229"/>
      <c r="Z84" s="229"/>
      <c r="AA84" s="229"/>
      <c r="AB84" s="229"/>
      <c r="AC84" s="229"/>
      <c r="AD84" s="229"/>
      <c r="AE84" s="229"/>
      <c r="AF84" s="229"/>
      <c r="AG84" s="229"/>
      <c r="AH84" s="229"/>
      <c r="AI84" s="229"/>
      <c r="AJ84" s="229"/>
      <c r="AK84" s="229"/>
      <c r="AL84" s="229"/>
      <c r="AM84" s="229"/>
      <c r="AN84" s="229"/>
      <c r="AO84" s="229"/>
      <c r="AP84" s="229"/>
      <c r="AQ84" s="229"/>
      <c r="AR84" s="229"/>
      <c r="AS84" s="229"/>
      <c r="AT84" s="229"/>
      <c r="AU84" s="229"/>
      <c r="AV84" s="229"/>
      <c r="AW84" s="229"/>
      <c r="AX84" s="229"/>
      <c r="AY84" s="229"/>
      <c r="AZ84" s="229"/>
      <c r="BA84" s="229"/>
    </row>
    <row r="85" spans="1:53" ht="52.9" customHeight="1">
      <c r="A85" s="95" t="s">
        <v>160</v>
      </c>
      <c r="B85" s="88">
        <v>89</v>
      </c>
      <c r="C85" s="89" t="s">
        <v>23</v>
      </c>
      <c r="D85" s="89" t="s">
        <v>36</v>
      </c>
      <c r="E85" s="97" t="s">
        <v>45</v>
      </c>
      <c r="F85" s="89"/>
      <c r="G85" s="92"/>
      <c r="H85" s="89"/>
      <c r="I85" s="92"/>
      <c r="J85" s="41">
        <f>J88</f>
        <v>5</v>
      </c>
      <c r="K85" s="41">
        <f>K88</f>
        <v>5</v>
      </c>
      <c r="L85" s="126">
        <f>L88</f>
        <v>5</v>
      </c>
    </row>
    <row r="86" spans="1:53" s="33" customFormat="1" ht="21.6" customHeight="1">
      <c r="A86" s="93" t="s">
        <v>104</v>
      </c>
      <c r="B86" s="88" t="s">
        <v>47</v>
      </c>
      <c r="C86" s="89" t="s">
        <v>23</v>
      </c>
      <c r="D86" s="89" t="s">
        <v>36</v>
      </c>
      <c r="E86" s="97" t="s">
        <v>45</v>
      </c>
      <c r="F86" s="89" t="s">
        <v>105</v>
      </c>
      <c r="G86" s="92"/>
      <c r="H86" s="89"/>
      <c r="I86" s="92"/>
      <c r="J86" s="41">
        <f>J87</f>
        <v>5</v>
      </c>
      <c r="K86" s="41">
        <f t="shared" ref="K86:L86" si="29">K87</f>
        <v>5</v>
      </c>
      <c r="L86" s="41">
        <f t="shared" si="29"/>
        <v>5</v>
      </c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</row>
    <row r="87" spans="1:53" s="33" customFormat="1" ht="22.15" customHeight="1">
      <c r="A87" s="95" t="s">
        <v>46</v>
      </c>
      <c r="B87" s="88" t="s">
        <v>47</v>
      </c>
      <c r="C87" s="89" t="s">
        <v>23</v>
      </c>
      <c r="D87" s="89" t="s">
        <v>36</v>
      </c>
      <c r="E87" s="97" t="s">
        <v>45</v>
      </c>
      <c r="F87" s="89" t="s">
        <v>48</v>
      </c>
      <c r="G87" s="92"/>
      <c r="H87" s="89"/>
      <c r="I87" s="92"/>
      <c r="J87" s="41">
        <f>J88</f>
        <v>5</v>
      </c>
      <c r="K87" s="41">
        <f t="shared" ref="K87:L87" si="30">K88</f>
        <v>5</v>
      </c>
      <c r="L87" s="41">
        <f t="shared" si="30"/>
        <v>5</v>
      </c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</row>
    <row r="88" spans="1:53" ht="15.75">
      <c r="A88" s="100" t="s">
        <v>15</v>
      </c>
      <c r="B88" s="88" t="s">
        <v>47</v>
      </c>
      <c r="C88" s="89" t="s">
        <v>23</v>
      </c>
      <c r="D88" s="89" t="s">
        <v>36</v>
      </c>
      <c r="E88" s="97" t="s">
        <v>45</v>
      </c>
      <c r="F88" s="89" t="s">
        <v>48</v>
      </c>
      <c r="G88" s="92" t="s">
        <v>16</v>
      </c>
      <c r="H88" s="89"/>
      <c r="I88" s="92"/>
      <c r="J88" s="41">
        <f>J89</f>
        <v>5</v>
      </c>
      <c r="K88" s="41">
        <f t="shared" ref="K88:L89" si="31">K89</f>
        <v>5</v>
      </c>
      <c r="L88" s="126">
        <f t="shared" si="31"/>
        <v>5</v>
      </c>
    </row>
    <row r="89" spans="1:53" ht="15.75">
      <c r="A89" s="100" t="s">
        <v>65</v>
      </c>
      <c r="B89" s="88" t="s">
        <v>47</v>
      </c>
      <c r="C89" s="89" t="s">
        <v>23</v>
      </c>
      <c r="D89" s="89" t="s">
        <v>36</v>
      </c>
      <c r="E89" s="97" t="s">
        <v>45</v>
      </c>
      <c r="F89" s="89" t="s">
        <v>48</v>
      </c>
      <c r="G89" s="92" t="s">
        <v>16</v>
      </c>
      <c r="H89" s="89" t="s">
        <v>44</v>
      </c>
      <c r="I89" s="89"/>
      <c r="J89" s="41">
        <f>J90</f>
        <v>5</v>
      </c>
      <c r="K89" s="41">
        <f t="shared" si="31"/>
        <v>5</v>
      </c>
      <c r="L89" s="126">
        <f t="shared" si="31"/>
        <v>5</v>
      </c>
    </row>
    <row r="90" spans="1:53" s="15" customFormat="1" ht="47.25">
      <c r="A90" s="225" t="s">
        <v>154</v>
      </c>
      <c r="B90" s="231">
        <v>89</v>
      </c>
      <c r="C90" s="232" t="s">
        <v>23</v>
      </c>
      <c r="D90" s="117" t="s">
        <v>36</v>
      </c>
      <c r="E90" s="148" t="s">
        <v>45</v>
      </c>
      <c r="F90" s="117" t="s">
        <v>48</v>
      </c>
      <c r="G90" s="230" t="s">
        <v>16</v>
      </c>
      <c r="H90" s="117" t="s">
        <v>44</v>
      </c>
      <c r="I90" s="233">
        <v>910</v>
      </c>
      <c r="J90" s="138">
        <f>'Прил 2'!J44</f>
        <v>5</v>
      </c>
      <c r="K90" s="138">
        <f>'Прил 2'!K44</f>
        <v>5</v>
      </c>
      <c r="L90" s="138">
        <f>'Прил 2'!L44</f>
        <v>5</v>
      </c>
      <c r="M90" s="229"/>
      <c r="N90" s="229"/>
      <c r="O90" s="229"/>
      <c r="P90" s="229"/>
      <c r="Q90" s="229"/>
      <c r="R90" s="229"/>
      <c r="S90" s="229"/>
      <c r="T90" s="229"/>
      <c r="U90" s="229"/>
      <c r="V90" s="229"/>
      <c r="W90" s="229"/>
      <c r="X90" s="229"/>
      <c r="Y90" s="229"/>
      <c r="Z90" s="229"/>
      <c r="AA90" s="229"/>
      <c r="AB90" s="229"/>
      <c r="AC90" s="229"/>
      <c r="AD90" s="229"/>
      <c r="AE90" s="229"/>
      <c r="AF90" s="229"/>
      <c r="AG90" s="229"/>
      <c r="AH90" s="229"/>
      <c r="AI90" s="229"/>
      <c r="AJ90" s="229"/>
      <c r="AK90" s="229"/>
      <c r="AL90" s="229"/>
      <c r="AM90" s="229"/>
      <c r="AN90" s="229"/>
      <c r="AO90" s="229"/>
      <c r="AP90" s="229"/>
      <c r="AQ90" s="229"/>
      <c r="AR90" s="229"/>
      <c r="AS90" s="229"/>
      <c r="AT90" s="229"/>
      <c r="AU90" s="229"/>
      <c r="AV90" s="229"/>
      <c r="AW90" s="229"/>
      <c r="AX90" s="229"/>
      <c r="AY90" s="229"/>
      <c r="AZ90" s="229"/>
      <c r="BA90" s="229"/>
    </row>
    <row r="91" spans="1:53" ht="15.75">
      <c r="A91" s="100" t="s">
        <v>61</v>
      </c>
      <c r="B91" s="125">
        <v>89</v>
      </c>
      <c r="C91" s="89">
        <v>1</v>
      </c>
      <c r="D91" s="89" t="s">
        <v>36</v>
      </c>
      <c r="E91" s="97">
        <v>41240</v>
      </c>
      <c r="F91" s="89"/>
      <c r="G91" s="92"/>
      <c r="H91" s="89"/>
      <c r="I91" s="89"/>
      <c r="J91" s="41">
        <f>J94</f>
        <v>1</v>
      </c>
      <c r="K91" s="41">
        <f>K94</f>
        <v>1</v>
      </c>
      <c r="L91" s="126">
        <f>L94</f>
        <v>1</v>
      </c>
    </row>
    <row r="92" spans="1:53" ht="31.5">
      <c r="A92" s="95" t="s">
        <v>89</v>
      </c>
      <c r="B92" s="125">
        <v>89</v>
      </c>
      <c r="C92" s="89">
        <v>1</v>
      </c>
      <c r="D92" s="89" t="s">
        <v>36</v>
      </c>
      <c r="E92" s="97" t="s">
        <v>66</v>
      </c>
      <c r="F92" s="89" t="s">
        <v>90</v>
      </c>
      <c r="G92" s="92"/>
      <c r="H92" s="89"/>
      <c r="I92" s="89"/>
      <c r="J92" s="41">
        <f>J93</f>
        <v>1</v>
      </c>
      <c r="K92" s="41">
        <f t="shared" ref="K92:L92" si="32">K93</f>
        <v>1</v>
      </c>
      <c r="L92" s="41">
        <f t="shared" si="32"/>
        <v>1</v>
      </c>
    </row>
    <row r="93" spans="1:53" ht="15.75">
      <c r="A93" s="93" t="s">
        <v>62</v>
      </c>
      <c r="B93" s="125">
        <v>89</v>
      </c>
      <c r="C93" s="89">
        <v>1</v>
      </c>
      <c r="D93" s="89" t="s">
        <v>36</v>
      </c>
      <c r="E93" s="97" t="s">
        <v>66</v>
      </c>
      <c r="F93" s="89" t="s">
        <v>153</v>
      </c>
      <c r="G93" s="92"/>
      <c r="H93" s="89"/>
      <c r="I93" s="89"/>
      <c r="J93" s="41">
        <f>J94</f>
        <v>1</v>
      </c>
      <c r="K93" s="41">
        <f t="shared" ref="K93:L93" si="33">K94</f>
        <v>1</v>
      </c>
      <c r="L93" s="41">
        <f t="shared" si="33"/>
        <v>1</v>
      </c>
    </row>
    <row r="94" spans="1:53" ht="31.5">
      <c r="A94" s="100" t="s">
        <v>18</v>
      </c>
      <c r="B94" s="125">
        <v>89</v>
      </c>
      <c r="C94" s="89">
        <v>1</v>
      </c>
      <c r="D94" s="89" t="s">
        <v>36</v>
      </c>
      <c r="E94" s="97" t="s">
        <v>66</v>
      </c>
      <c r="F94" s="89" t="s">
        <v>153</v>
      </c>
      <c r="G94" s="92" t="s">
        <v>31</v>
      </c>
      <c r="H94" s="89"/>
      <c r="I94" s="89"/>
      <c r="J94" s="41">
        <f>J95</f>
        <v>1</v>
      </c>
      <c r="K94" s="41">
        <f t="shared" ref="K94:L95" si="34">K95</f>
        <v>1</v>
      </c>
      <c r="L94" s="126">
        <f t="shared" si="34"/>
        <v>1</v>
      </c>
    </row>
    <row r="95" spans="1:53" ht="31.5">
      <c r="A95" s="100" t="s">
        <v>60</v>
      </c>
      <c r="B95" s="125">
        <v>89</v>
      </c>
      <c r="C95" s="89">
        <v>1</v>
      </c>
      <c r="D95" s="89" t="s">
        <v>36</v>
      </c>
      <c r="E95" s="97" t="s">
        <v>66</v>
      </c>
      <c r="F95" s="89" t="s">
        <v>153</v>
      </c>
      <c r="G95" s="92" t="s">
        <v>31</v>
      </c>
      <c r="H95" s="89" t="s">
        <v>16</v>
      </c>
      <c r="I95" s="89"/>
      <c r="J95" s="41">
        <f>J96</f>
        <v>1</v>
      </c>
      <c r="K95" s="41">
        <f t="shared" si="34"/>
        <v>1</v>
      </c>
      <c r="L95" s="126">
        <f t="shared" si="34"/>
        <v>1</v>
      </c>
    </row>
    <row r="96" spans="1:53" s="15" customFormat="1" ht="47.25">
      <c r="A96" s="225" t="s">
        <v>154</v>
      </c>
      <c r="B96" s="230">
        <v>89</v>
      </c>
      <c r="C96" s="117">
        <v>1</v>
      </c>
      <c r="D96" s="117" t="s">
        <v>36</v>
      </c>
      <c r="E96" s="148" t="s">
        <v>66</v>
      </c>
      <c r="F96" s="117" t="s">
        <v>153</v>
      </c>
      <c r="G96" s="230" t="s">
        <v>31</v>
      </c>
      <c r="H96" s="117" t="s">
        <v>16</v>
      </c>
      <c r="I96" s="117">
        <v>910</v>
      </c>
      <c r="J96" s="138">
        <f>'Прил 2'!J108</f>
        <v>1</v>
      </c>
      <c r="K96" s="138">
        <f>'Прил 2'!K108</f>
        <v>1</v>
      </c>
      <c r="L96" s="138">
        <f>'Прил 2'!L108</f>
        <v>1</v>
      </c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229"/>
      <c r="AD96" s="229"/>
      <c r="AE96" s="229"/>
      <c r="AF96" s="229"/>
      <c r="AG96" s="229"/>
      <c r="AH96" s="229"/>
      <c r="AI96" s="229"/>
      <c r="AJ96" s="229"/>
      <c r="AK96" s="229"/>
      <c r="AL96" s="229"/>
      <c r="AM96" s="229"/>
      <c r="AN96" s="229"/>
      <c r="AO96" s="229"/>
      <c r="AP96" s="229"/>
      <c r="AQ96" s="229"/>
      <c r="AR96" s="229"/>
      <c r="AS96" s="229"/>
      <c r="AT96" s="229"/>
      <c r="AU96" s="229"/>
      <c r="AV96" s="229"/>
      <c r="AW96" s="229"/>
      <c r="AX96" s="229"/>
      <c r="AY96" s="229"/>
      <c r="AZ96" s="229"/>
      <c r="BA96" s="229"/>
    </row>
    <row r="97" spans="1:53" ht="15.75">
      <c r="A97" s="93" t="s">
        <v>197</v>
      </c>
      <c r="B97" s="6">
        <v>89</v>
      </c>
      <c r="C97" s="89" t="s">
        <v>23</v>
      </c>
      <c r="D97" s="89" t="s">
        <v>36</v>
      </c>
      <c r="E97" s="89" t="s">
        <v>166</v>
      </c>
      <c r="F97" s="89"/>
      <c r="G97" s="89"/>
      <c r="H97" s="89"/>
      <c r="I97" s="89"/>
      <c r="J97" s="41">
        <f t="shared" ref="J97:L101" si="35">J98</f>
        <v>0</v>
      </c>
      <c r="K97" s="41">
        <f t="shared" si="35"/>
        <v>29.6</v>
      </c>
      <c r="L97" s="41">
        <f t="shared" si="35"/>
        <v>60.7</v>
      </c>
    </row>
    <row r="98" spans="1:53" ht="15.75">
      <c r="A98" s="93" t="s">
        <v>104</v>
      </c>
      <c r="B98" s="196">
        <v>89</v>
      </c>
      <c r="C98" s="89" t="s">
        <v>23</v>
      </c>
      <c r="D98" s="89" t="s">
        <v>36</v>
      </c>
      <c r="E98" s="89" t="s">
        <v>166</v>
      </c>
      <c r="F98" s="89" t="s">
        <v>105</v>
      </c>
      <c r="G98" s="89"/>
      <c r="H98" s="89"/>
      <c r="I98" s="89"/>
      <c r="J98" s="41">
        <f t="shared" si="35"/>
        <v>0</v>
      </c>
      <c r="K98" s="41">
        <f t="shared" si="35"/>
        <v>29.6</v>
      </c>
      <c r="L98" s="41">
        <f t="shared" si="35"/>
        <v>60.7</v>
      </c>
    </row>
    <row r="99" spans="1:53" ht="15.75">
      <c r="A99" s="93" t="s">
        <v>46</v>
      </c>
      <c r="B99" s="196">
        <v>89</v>
      </c>
      <c r="C99" s="89" t="s">
        <v>23</v>
      </c>
      <c r="D99" s="89" t="s">
        <v>36</v>
      </c>
      <c r="E99" s="89" t="s">
        <v>166</v>
      </c>
      <c r="F99" s="89" t="s">
        <v>48</v>
      </c>
      <c r="G99" s="89"/>
      <c r="H99" s="89"/>
      <c r="I99" s="89"/>
      <c r="J99" s="41">
        <f t="shared" si="35"/>
        <v>0</v>
      </c>
      <c r="K99" s="41">
        <f t="shared" si="35"/>
        <v>29.6</v>
      </c>
      <c r="L99" s="41">
        <f t="shared" si="35"/>
        <v>60.7</v>
      </c>
    </row>
    <row r="100" spans="1:53" ht="15.75">
      <c r="A100" s="93" t="s">
        <v>197</v>
      </c>
      <c r="B100" s="196">
        <v>89</v>
      </c>
      <c r="C100" s="89" t="s">
        <v>23</v>
      </c>
      <c r="D100" s="89" t="s">
        <v>36</v>
      </c>
      <c r="E100" s="89" t="s">
        <v>166</v>
      </c>
      <c r="F100" s="89" t="s">
        <v>48</v>
      </c>
      <c r="G100" s="89" t="s">
        <v>165</v>
      </c>
      <c r="H100" s="89"/>
      <c r="I100" s="89"/>
      <c r="J100" s="41">
        <f t="shared" si="35"/>
        <v>0</v>
      </c>
      <c r="K100" s="41">
        <f t="shared" si="35"/>
        <v>29.6</v>
      </c>
      <c r="L100" s="41">
        <f t="shared" si="35"/>
        <v>60.7</v>
      </c>
    </row>
    <row r="101" spans="1:53" ht="15.75">
      <c r="A101" s="93" t="s">
        <v>197</v>
      </c>
      <c r="B101" s="196">
        <v>89</v>
      </c>
      <c r="C101" s="89" t="s">
        <v>23</v>
      </c>
      <c r="D101" s="89" t="s">
        <v>36</v>
      </c>
      <c r="E101" s="89" t="s">
        <v>166</v>
      </c>
      <c r="F101" s="89" t="s">
        <v>48</v>
      </c>
      <c r="G101" s="89" t="s">
        <v>165</v>
      </c>
      <c r="H101" s="89" t="s">
        <v>165</v>
      </c>
      <c r="I101" s="89"/>
      <c r="J101" s="41">
        <f t="shared" si="35"/>
        <v>0</v>
      </c>
      <c r="K101" s="41">
        <f t="shared" si="35"/>
        <v>29.6</v>
      </c>
      <c r="L101" s="41">
        <f t="shared" si="35"/>
        <v>60.7</v>
      </c>
    </row>
    <row r="102" spans="1:53" s="15" customFormat="1" ht="47.25">
      <c r="A102" s="225" t="s">
        <v>154</v>
      </c>
      <c r="B102" s="221">
        <v>89</v>
      </c>
      <c r="C102" s="117" t="s">
        <v>23</v>
      </c>
      <c r="D102" s="117" t="s">
        <v>36</v>
      </c>
      <c r="E102" s="117" t="s">
        <v>166</v>
      </c>
      <c r="F102" s="117" t="s">
        <v>48</v>
      </c>
      <c r="G102" s="117" t="s">
        <v>165</v>
      </c>
      <c r="H102" s="117" t="s">
        <v>165</v>
      </c>
      <c r="I102" s="117" t="s">
        <v>164</v>
      </c>
      <c r="J102" s="138"/>
      <c r="K102" s="138">
        <f>'Прил 2'!K115</f>
        <v>29.6</v>
      </c>
      <c r="L102" s="138">
        <f>'Прил 2'!L115</f>
        <v>60.7</v>
      </c>
      <c r="M102" s="229"/>
      <c r="N102" s="229"/>
      <c r="O102" s="229"/>
      <c r="P102" s="229"/>
      <c r="Q102" s="229"/>
      <c r="R102" s="229"/>
      <c r="S102" s="229"/>
      <c r="T102" s="229"/>
      <c r="U102" s="229"/>
      <c r="V102" s="229"/>
      <c r="W102" s="229"/>
      <c r="X102" s="229"/>
      <c r="Y102" s="229"/>
      <c r="Z102" s="229"/>
      <c r="AA102" s="229"/>
      <c r="AB102" s="229"/>
      <c r="AC102" s="229"/>
      <c r="AD102" s="229"/>
      <c r="AE102" s="229"/>
      <c r="AF102" s="229"/>
      <c r="AG102" s="229"/>
      <c r="AH102" s="229"/>
      <c r="AI102" s="229"/>
      <c r="AJ102" s="229"/>
      <c r="AK102" s="229"/>
      <c r="AL102" s="229"/>
      <c r="AM102" s="229"/>
      <c r="AN102" s="229"/>
      <c r="AO102" s="229"/>
      <c r="AP102" s="229"/>
      <c r="AQ102" s="229"/>
      <c r="AR102" s="229"/>
      <c r="AS102" s="229"/>
      <c r="AT102" s="229"/>
      <c r="AU102" s="229"/>
      <c r="AV102" s="229"/>
      <c r="AW102" s="229"/>
      <c r="AX102" s="229"/>
      <c r="AY102" s="229"/>
      <c r="AZ102" s="229"/>
      <c r="BA102" s="229"/>
    </row>
    <row r="103" spans="1:53" ht="15.75">
      <c r="A103" s="95" t="s">
        <v>56</v>
      </c>
      <c r="B103" s="6" t="s">
        <v>47</v>
      </c>
      <c r="C103" s="120">
        <v>0</v>
      </c>
      <c r="D103" s="89" t="s">
        <v>36</v>
      </c>
      <c r="E103" s="124">
        <v>43010</v>
      </c>
      <c r="F103" s="120"/>
      <c r="G103" s="173"/>
      <c r="H103" s="122"/>
      <c r="I103" s="122"/>
      <c r="J103" s="41">
        <f>J106</f>
        <v>80</v>
      </c>
      <c r="K103" s="41">
        <f>K106</f>
        <v>50</v>
      </c>
      <c r="L103" s="126">
        <f>L106</f>
        <v>80</v>
      </c>
    </row>
    <row r="104" spans="1:53" ht="31.5" customHeight="1">
      <c r="A104" s="95" t="s">
        <v>97</v>
      </c>
      <c r="B104" s="6" t="s">
        <v>47</v>
      </c>
      <c r="C104" s="120">
        <v>0</v>
      </c>
      <c r="D104" s="89" t="s">
        <v>36</v>
      </c>
      <c r="E104" s="124">
        <v>43010</v>
      </c>
      <c r="F104" s="120">
        <v>200</v>
      </c>
      <c r="G104" s="173"/>
      <c r="H104" s="122"/>
      <c r="I104" s="122"/>
      <c r="J104" s="41">
        <f>J105</f>
        <v>80</v>
      </c>
      <c r="K104" s="41">
        <f t="shared" ref="K104:L104" si="36">K105</f>
        <v>50</v>
      </c>
      <c r="L104" s="41">
        <f t="shared" si="36"/>
        <v>80</v>
      </c>
    </row>
    <row r="105" spans="1:53" ht="15.75">
      <c r="A105" s="95" t="s">
        <v>41</v>
      </c>
      <c r="B105" s="6" t="s">
        <v>47</v>
      </c>
      <c r="C105" s="120">
        <v>0</v>
      </c>
      <c r="D105" s="89" t="s">
        <v>36</v>
      </c>
      <c r="E105" s="124">
        <v>43010</v>
      </c>
      <c r="F105" s="120">
        <v>240</v>
      </c>
      <c r="G105" s="173"/>
      <c r="H105" s="122"/>
      <c r="I105" s="122"/>
      <c r="J105" s="41">
        <f>J106</f>
        <v>80</v>
      </c>
      <c r="K105" s="41">
        <f t="shared" ref="K105:L105" si="37">K106</f>
        <v>50</v>
      </c>
      <c r="L105" s="41">
        <f t="shared" si="37"/>
        <v>80</v>
      </c>
    </row>
    <row r="106" spans="1:53" ht="15.75">
      <c r="A106" s="100" t="s">
        <v>54</v>
      </c>
      <c r="B106" s="6" t="s">
        <v>47</v>
      </c>
      <c r="C106" s="120">
        <v>0</v>
      </c>
      <c r="D106" s="89" t="s">
        <v>36</v>
      </c>
      <c r="E106" s="124">
        <v>43010</v>
      </c>
      <c r="F106" s="120">
        <v>240</v>
      </c>
      <c r="G106" s="173" t="s">
        <v>19</v>
      </c>
      <c r="H106" s="122"/>
      <c r="I106" s="122"/>
      <c r="J106" s="41">
        <f>J107</f>
        <v>80</v>
      </c>
      <c r="K106" s="41">
        <f t="shared" ref="K106:L107" si="38">K107</f>
        <v>50</v>
      </c>
      <c r="L106" s="126">
        <f t="shared" si="38"/>
        <v>80</v>
      </c>
    </row>
    <row r="107" spans="1:53" ht="15.75">
      <c r="A107" s="119" t="s">
        <v>55</v>
      </c>
      <c r="B107" s="6" t="s">
        <v>47</v>
      </c>
      <c r="C107" s="120">
        <v>0</v>
      </c>
      <c r="D107" s="89" t="s">
        <v>36</v>
      </c>
      <c r="E107" s="124">
        <v>43010</v>
      </c>
      <c r="F107" s="120">
        <v>240</v>
      </c>
      <c r="G107" s="173" t="s">
        <v>19</v>
      </c>
      <c r="H107" s="122" t="s">
        <v>28</v>
      </c>
      <c r="I107" s="122"/>
      <c r="J107" s="41">
        <f>J108</f>
        <v>80</v>
      </c>
      <c r="K107" s="41">
        <f t="shared" si="38"/>
        <v>50</v>
      </c>
      <c r="L107" s="126">
        <f t="shared" si="38"/>
        <v>80</v>
      </c>
    </row>
    <row r="108" spans="1:53" s="15" customFormat="1" ht="47.25">
      <c r="A108" s="225" t="s">
        <v>154</v>
      </c>
      <c r="B108" s="101" t="s">
        <v>47</v>
      </c>
      <c r="C108" s="233">
        <v>0</v>
      </c>
      <c r="D108" s="117" t="s">
        <v>36</v>
      </c>
      <c r="E108" s="234">
        <v>43010</v>
      </c>
      <c r="F108" s="233">
        <v>240</v>
      </c>
      <c r="G108" s="235" t="s">
        <v>19</v>
      </c>
      <c r="H108" s="232" t="s">
        <v>28</v>
      </c>
      <c r="I108" s="232">
        <v>910</v>
      </c>
      <c r="J108" s="138">
        <f>'Прил 2'!J91</f>
        <v>80</v>
      </c>
      <c r="K108" s="138">
        <f>'Прил 2'!K91</f>
        <v>50</v>
      </c>
      <c r="L108" s="138">
        <f>'Прил 2'!L91</f>
        <v>80</v>
      </c>
      <c r="M108" s="229"/>
      <c r="N108" s="229"/>
      <c r="O108" s="229"/>
      <c r="P108" s="229"/>
      <c r="Q108" s="229"/>
      <c r="R108" s="229"/>
      <c r="S108" s="229"/>
      <c r="T108" s="229"/>
      <c r="U108" s="229"/>
      <c r="V108" s="229"/>
      <c r="W108" s="229"/>
      <c r="X108" s="229"/>
      <c r="Y108" s="229"/>
      <c r="Z108" s="229"/>
      <c r="AA108" s="229"/>
      <c r="AB108" s="229"/>
      <c r="AC108" s="229"/>
      <c r="AD108" s="229"/>
      <c r="AE108" s="229"/>
      <c r="AF108" s="229"/>
      <c r="AG108" s="229"/>
      <c r="AH108" s="229"/>
      <c r="AI108" s="229"/>
      <c r="AJ108" s="229"/>
      <c r="AK108" s="229"/>
      <c r="AL108" s="229"/>
      <c r="AM108" s="229"/>
      <c r="AN108" s="229"/>
      <c r="AO108" s="229"/>
      <c r="AP108" s="229"/>
      <c r="AQ108" s="229"/>
      <c r="AR108" s="229"/>
      <c r="AS108" s="229"/>
      <c r="AT108" s="229"/>
      <c r="AU108" s="229"/>
      <c r="AV108" s="229"/>
      <c r="AW108" s="229"/>
      <c r="AX108" s="229"/>
      <c r="AY108" s="229"/>
      <c r="AZ108" s="229"/>
      <c r="BA108" s="229"/>
    </row>
    <row r="109" spans="1:53" ht="15.75">
      <c r="A109" s="95" t="s">
        <v>138</v>
      </c>
      <c r="B109" s="6" t="s">
        <v>47</v>
      </c>
      <c r="C109" s="120">
        <v>0</v>
      </c>
      <c r="D109" s="89" t="s">
        <v>36</v>
      </c>
      <c r="E109" s="124">
        <v>43040</v>
      </c>
      <c r="F109" s="120"/>
      <c r="G109" s="121"/>
      <c r="H109" s="122"/>
      <c r="I109" s="122"/>
      <c r="J109" s="41">
        <f>J112</f>
        <v>73.519599999999997</v>
      </c>
      <c r="K109" s="41">
        <f>K112</f>
        <v>30.524470000000001</v>
      </c>
      <c r="L109" s="126">
        <f>L112</f>
        <v>16.129359999999998</v>
      </c>
    </row>
    <row r="110" spans="1:53" ht="36" customHeight="1">
      <c r="A110" s="95" t="s">
        <v>97</v>
      </c>
      <c r="B110" s="6" t="s">
        <v>47</v>
      </c>
      <c r="C110" s="120">
        <v>0</v>
      </c>
      <c r="D110" s="89" t="s">
        <v>36</v>
      </c>
      <c r="E110" s="124">
        <v>43040</v>
      </c>
      <c r="F110" s="120">
        <v>200</v>
      </c>
      <c r="G110" s="121"/>
      <c r="H110" s="122"/>
      <c r="I110" s="122"/>
      <c r="J110" s="41">
        <f>J111</f>
        <v>73.519599999999997</v>
      </c>
      <c r="K110" s="41">
        <f t="shared" ref="K110:L110" si="39">K111</f>
        <v>30.524470000000001</v>
      </c>
      <c r="L110" s="41">
        <f t="shared" si="39"/>
        <v>16.129359999999998</v>
      </c>
    </row>
    <row r="111" spans="1:53" ht="15.75">
      <c r="A111" s="95" t="s">
        <v>41</v>
      </c>
      <c r="B111" s="6" t="s">
        <v>47</v>
      </c>
      <c r="C111" s="120">
        <v>0</v>
      </c>
      <c r="D111" s="89" t="s">
        <v>36</v>
      </c>
      <c r="E111" s="124">
        <v>43040</v>
      </c>
      <c r="F111" s="120">
        <v>240</v>
      </c>
      <c r="G111" s="121"/>
      <c r="H111" s="122"/>
      <c r="I111" s="122"/>
      <c r="J111" s="41">
        <f>J112</f>
        <v>73.519599999999997</v>
      </c>
      <c r="K111" s="41">
        <f t="shared" ref="K111:L111" si="40">K112</f>
        <v>30.524470000000001</v>
      </c>
      <c r="L111" s="41">
        <f t="shared" si="40"/>
        <v>16.129359999999998</v>
      </c>
    </row>
    <row r="112" spans="1:53" ht="15.75">
      <c r="A112" s="100" t="s">
        <v>54</v>
      </c>
      <c r="B112" s="6" t="s">
        <v>47</v>
      </c>
      <c r="C112" s="120">
        <v>0</v>
      </c>
      <c r="D112" s="89" t="s">
        <v>36</v>
      </c>
      <c r="E112" s="124">
        <v>43040</v>
      </c>
      <c r="F112" s="120">
        <v>240</v>
      </c>
      <c r="G112" s="92" t="s">
        <v>19</v>
      </c>
      <c r="H112" s="122"/>
      <c r="I112" s="122"/>
      <c r="J112" s="41">
        <f>J113</f>
        <v>73.519599999999997</v>
      </c>
      <c r="K112" s="41">
        <f t="shared" ref="K112:L113" si="41">K113</f>
        <v>30.524470000000001</v>
      </c>
      <c r="L112" s="126">
        <f t="shared" si="41"/>
        <v>16.129359999999998</v>
      </c>
    </row>
    <row r="113" spans="1:53" ht="15.75">
      <c r="A113" s="119" t="s">
        <v>55</v>
      </c>
      <c r="B113" s="6" t="s">
        <v>47</v>
      </c>
      <c r="C113" s="120">
        <v>0</v>
      </c>
      <c r="D113" s="89" t="s">
        <v>36</v>
      </c>
      <c r="E113" s="124">
        <v>43040</v>
      </c>
      <c r="F113" s="120">
        <v>240</v>
      </c>
      <c r="G113" s="92" t="s">
        <v>19</v>
      </c>
      <c r="H113" s="122" t="s">
        <v>28</v>
      </c>
      <c r="I113" s="122"/>
      <c r="J113" s="41">
        <f>J114</f>
        <v>73.519599999999997</v>
      </c>
      <c r="K113" s="41">
        <f t="shared" si="41"/>
        <v>30.524470000000001</v>
      </c>
      <c r="L113" s="126">
        <f t="shared" si="41"/>
        <v>16.129359999999998</v>
      </c>
    </row>
    <row r="114" spans="1:53" s="15" customFormat="1" ht="55.5" customHeight="1">
      <c r="A114" s="225" t="s">
        <v>154</v>
      </c>
      <c r="B114" s="101" t="s">
        <v>47</v>
      </c>
      <c r="C114" s="233">
        <v>0</v>
      </c>
      <c r="D114" s="117" t="s">
        <v>36</v>
      </c>
      <c r="E114" s="234">
        <v>43040</v>
      </c>
      <c r="F114" s="233">
        <v>240</v>
      </c>
      <c r="G114" s="230" t="s">
        <v>19</v>
      </c>
      <c r="H114" s="232" t="s">
        <v>28</v>
      </c>
      <c r="I114" s="232">
        <v>910</v>
      </c>
      <c r="J114" s="138">
        <f>'Прил 2'!J94</f>
        <v>73.519599999999997</v>
      </c>
      <c r="K114" s="138">
        <f>'Прил 2'!K94</f>
        <v>30.524470000000001</v>
      </c>
      <c r="L114" s="138">
        <f>'Прил 2'!L94</f>
        <v>16.129359999999998</v>
      </c>
      <c r="M114" s="229"/>
      <c r="N114" s="229"/>
      <c r="O114" s="229"/>
      <c r="P114" s="229"/>
      <c r="Q114" s="229"/>
      <c r="R114" s="229"/>
      <c r="S114" s="229"/>
      <c r="T114" s="229"/>
      <c r="U114" s="229"/>
      <c r="V114" s="229"/>
      <c r="W114" s="229"/>
      <c r="X114" s="229"/>
      <c r="Y114" s="229"/>
      <c r="Z114" s="229"/>
      <c r="AA114" s="229"/>
      <c r="AB114" s="229"/>
      <c r="AC114" s="229"/>
      <c r="AD114" s="229"/>
      <c r="AE114" s="229"/>
      <c r="AF114" s="229"/>
      <c r="AG114" s="229"/>
      <c r="AH114" s="229"/>
      <c r="AI114" s="229"/>
      <c r="AJ114" s="229"/>
      <c r="AK114" s="229"/>
      <c r="AL114" s="229"/>
      <c r="AM114" s="229"/>
      <c r="AN114" s="229"/>
      <c r="AO114" s="229"/>
      <c r="AP114" s="229"/>
      <c r="AQ114" s="229"/>
      <c r="AR114" s="229"/>
      <c r="AS114" s="229"/>
      <c r="AT114" s="229"/>
      <c r="AU114" s="229"/>
      <c r="AV114" s="229"/>
      <c r="AW114" s="229"/>
      <c r="AX114" s="229"/>
      <c r="AY114" s="229"/>
      <c r="AZ114" s="229"/>
      <c r="BA114" s="229"/>
    </row>
    <row r="115" spans="1:53" s="15" customFormat="1" ht="99" customHeight="1">
      <c r="A115" s="119" t="s">
        <v>222</v>
      </c>
      <c r="B115" s="91">
        <v>89</v>
      </c>
      <c r="C115" s="6">
        <v>1</v>
      </c>
      <c r="D115" s="6" t="s">
        <v>36</v>
      </c>
      <c r="E115" s="90" t="s">
        <v>200</v>
      </c>
      <c r="F115" s="6"/>
      <c r="G115" s="92"/>
      <c r="H115" s="89"/>
      <c r="I115" s="89"/>
      <c r="J115" s="41">
        <f>J116</f>
        <v>70</v>
      </c>
      <c r="K115" s="41">
        <f t="shared" ref="K115:L119" si="42">K116</f>
        <v>30</v>
      </c>
      <c r="L115" s="41">
        <f t="shared" si="42"/>
        <v>30</v>
      </c>
      <c r="M115" s="229"/>
      <c r="N115" s="229"/>
      <c r="O115" s="229"/>
      <c r="P115" s="229"/>
      <c r="Q115" s="229"/>
      <c r="R115" s="229"/>
      <c r="S115" s="229"/>
      <c r="T115" s="229"/>
      <c r="U115" s="229"/>
      <c r="V115" s="229"/>
      <c r="W115" s="229"/>
      <c r="X115" s="229"/>
      <c r="Y115" s="229"/>
      <c r="Z115" s="229"/>
      <c r="AA115" s="229"/>
      <c r="AB115" s="229"/>
      <c r="AC115" s="229"/>
      <c r="AD115" s="229"/>
      <c r="AE115" s="229"/>
      <c r="AF115" s="229"/>
      <c r="AG115" s="229"/>
      <c r="AH115" s="229"/>
      <c r="AI115" s="229"/>
      <c r="AJ115" s="229"/>
      <c r="AK115" s="229"/>
      <c r="AL115" s="229"/>
      <c r="AM115" s="229"/>
      <c r="AN115" s="229"/>
      <c r="AO115" s="229"/>
      <c r="AP115" s="229"/>
      <c r="AQ115" s="229"/>
      <c r="AR115" s="229"/>
      <c r="AS115" s="229"/>
      <c r="AT115" s="229"/>
      <c r="AU115" s="229"/>
      <c r="AV115" s="229"/>
      <c r="AW115" s="229"/>
      <c r="AX115" s="229"/>
      <c r="AY115" s="229"/>
      <c r="AZ115" s="229"/>
      <c r="BA115" s="229"/>
    </row>
    <row r="116" spans="1:53" s="15" customFormat="1" ht="34.5" customHeight="1">
      <c r="A116" s="95" t="s">
        <v>97</v>
      </c>
      <c r="B116" s="91">
        <v>89</v>
      </c>
      <c r="C116" s="6">
        <v>1</v>
      </c>
      <c r="D116" s="6" t="s">
        <v>36</v>
      </c>
      <c r="E116" s="90" t="s">
        <v>200</v>
      </c>
      <c r="F116" s="6" t="s">
        <v>98</v>
      </c>
      <c r="G116" s="92"/>
      <c r="H116" s="89"/>
      <c r="I116" s="89"/>
      <c r="J116" s="41">
        <f>J117</f>
        <v>70</v>
      </c>
      <c r="K116" s="41">
        <f t="shared" si="42"/>
        <v>30</v>
      </c>
      <c r="L116" s="41">
        <f t="shared" si="42"/>
        <v>30</v>
      </c>
      <c r="M116" s="229"/>
      <c r="N116" s="229"/>
      <c r="O116" s="229"/>
      <c r="P116" s="229"/>
      <c r="Q116" s="229"/>
      <c r="R116" s="229"/>
      <c r="S116" s="229"/>
      <c r="T116" s="229"/>
      <c r="U116" s="229"/>
      <c r="V116" s="229"/>
      <c r="W116" s="229"/>
      <c r="X116" s="229"/>
      <c r="Y116" s="229"/>
      <c r="Z116" s="229"/>
      <c r="AA116" s="229"/>
      <c r="AB116" s="229"/>
      <c r="AC116" s="229"/>
      <c r="AD116" s="229"/>
      <c r="AE116" s="229"/>
      <c r="AF116" s="229"/>
      <c r="AG116" s="229"/>
      <c r="AH116" s="229"/>
      <c r="AI116" s="229"/>
      <c r="AJ116" s="229"/>
      <c r="AK116" s="229"/>
      <c r="AL116" s="229"/>
      <c r="AM116" s="229"/>
      <c r="AN116" s="229"/>
      <c r="AO116" s="229"/>
      <c r="AP116" s="229"/>
      <c r="AQ116" s="229"/>
      <c r="AR116" s="229"/>
      <c r="AS116" s="229"/>
      <c r="AT116" s="229"/>
      <c r="AU116" s="229"/>
      <c r="AV116" s="229"/>
      <c r="AW116" s="229"/>
      <c r="AX116" s="229"/>
      <c r="AY116" s="229"/>
      <c r="AZ116" s="229"/>
      <c r="BA116" s="229"/>
    </row>
    <row r="117" spans="1:53" s="15" customFormat="1" ht="21" customHeight="1">
      <c r="A117" s="95" t="s">
        <v>41</v>
      </c>
      <c r="B117" s="91">
        <v>89</v>
      </c>
      <c r="C117" s="6">
        <v>1</v>
      </c>
      <c r="D117" s="6" t="s">
        <v>36</v>
      </c>
      <c r="E117" s="90" t="s">
        <v>200</v>
      </c>
      <c r="F117" s="6" t="s">
        <v>99</v>
      </c>
      <c r="G117" s="92"/>
      <c r="H117" s="89"/>
      <c r="I117" s="89"/>
      <c r="J117" s="41">
        <f>J118</f>
        <v>70</v>
      </c>
      <c r="K117" s="41">
        <f t="shared" si="42"/>
        <v>30</v>
      </c>
      <c r="L117" s="41">
        <f t="shared" si="42"/>
        <v>30</v>
      </c>
      <c r="M117" s="229"/>
      <c r="N117" s="229"/>
      <c r="O117" s="229"/>
      <c r="P117" s="229"/>
      <c r="Q117" s="229"/>
      <c r="R117" s="229"/>
      <c r="S117" s="229"/>
      <c r="T117" s="229"/>
      <c r="U117" s="229"/>
      <c r="V117" s="229"/>
      <c r="W117" s="229"/>
      <c r="X117" s="229"/>
      <c r="Y117" s="229"/>
      <c r="Z117" s="229"/>
      <c r="AA117" s="229"/>
      <c r="AB117" s="229"/>
      <c r="AC117" s="229"/>
      <c r="AD117" s="229"/>
      <c r="AE117" s="229"/>
      <c r="AF117" s="229"/>
      <c r="AG117" s="229"/>
      <c r="AH117" s="229"/>
      <c r="AI117" s="229"/>
      <c r="AJ117" s="229"/>
      <c r="AK117" s="229"/>
      <c r="AL117" s="229"/>
      <c r="AM117" s="229"/>
      <c r="AN117" s="229"/>
      <c r="AO117" s="229"/>
      <c r="AP117" s="229"/>
      <c r="AQ117" s="229"/>
      <c r="AR117" s="229"/>
      <c r="AS117" s="229"/>
      <c r="AT117" s="229"/>
      <c r="AU117" s="229"/>
      <c r="AV117" s="229"/>
      <c r="AW117" s="229"/>
      <c r="AX117" s="229"/>
      <c r="AY117" s="229"/>
      <c r="AZ117" s="229"/>
      <c r="BA117" s="229"/>
    </row>
    <row r="118" spans="1:53" s="15" customFormat="1" ht="17.25" customHeight="1">
      <c r="A118" s="100" t="s">
        <v>20</v>
      </c>
      <c r="B118" s="91">
        <v>89</v>
      </c>
      <c r="C118" s="6">
        <v>1</v>
      </c>
      <c r="D118" s="6" t="s">
        <v>36</v>
      </c>
      <c r="E118" s="90" t="s">
        <v>200</v>
      </c>
      <c r="F118" s="6" t="s">
        <v>99</v>
      </c>
      <c r="G118" s="92" t="s">
        <v>19</v>
      </c>
      <c r="H118" s="89"/>
      <c r="I118" s="89"/>
      <c r="J118" s="41">
        <f>J119</f>
        <v>70</v>
      </c>
      <c r="K118" s="41">
        <f t="shared" si="42"/>
        <v>30</v>
      </c>
      <c r="L118" s="41">
        <f t="shared" si="42"/>
        <v>30</v>
      </c>
      <c r="M118" s="229"/>
      <c r="N118" s="229"/>
      <c r="O118" s="229"/>
      <c r="P118" s="229"/>
      <c r="Q118" s="229"/>
      <c r="R118" s="229"/>
      <c r="S118" s="229"/>
      <c r="T118" s="229"/>
      <c r="U118" s="229"/>
      <c r="V118" s="229"/>
      <c r="W118" s="229"/>
      <c r="X118" s="229"/>
      <c r="Y118" s="229"/>
      <c r="Z118" s="229"/>
      <c r="AA118" s="229"/>
      <c r="AB118" s="229"/>
      <c r="AC118" s="229"/>
      <c r="AD118" s="229"/>
      <c r="AE118" s="229"/>
      <c r="AF118" s="229"/>
      <c r="AG118" s="229"/>
      <c r="AH118" s="229"/>
      <c r="AI118" s="229"/>
      <c r="AJ118" s="229"/>
      <c r="AK118" s="229"/>
      <c r="AL118" s="229"/>
      <c r="AM118" s="229"/>
      <c r="AN118" s="229"/>
      <c r="AO118" s="229"/>
      <c r="AP118" s="229"/>
      <c r="AQ118" s="229"/>
      <c r="AR118" s="229"/>
      <c r="AS118" s="229"/>
      <c r="AT118" s="229"/>
      <c r="AU118" s="229"/>
      <c r="AV118" s="229"/>
      <c r="AW118" s="229"/>
      <c r="AX118" s="229"/>
      <c r="AY118" s="229"/>
      <c r="AZ118" s="229"/>
      <c r="BA118" s="229"/>
    </row>
    <row r="119" spans="1:53" s="15" customFormat="1" ht="17.25" customHeight="1">
      <c r="A119" s="100" t="s">
        <v>54</v>
      </c>
      <c r="B119" s="91">
        <v>89</v>
      </c>
      <c r="C119" s="6">
        <v>1</v>
      </c>
      <c r="D119" s="6" t="s">
        <v>36</v>
      </c>
      <c r="E119" s="90" t="s">
        <v>200</v>
      </c>
      <c r="F119" s="6" t="s">
        <v>99</v>
      </c>
      <c r="G119" s="92" t="s">
        <v>19</v>
      </c>
      <c r="H119" s="89" t="s">
        <v>27</v>
      </c>
      <c r="I119" s="89"/>
      <c r="J119" s="41">
        <f>J120</f>
        <v>70</v>
      </c>
      <c r="K119" s="41">
        <f t="shared" si="42"/>
        <v>30</v>
      </c>
      <c r="L119" s="41">
        <f t="shared" si="42"/>
        <v>30</v>
      </c>
      <c r="M119" s="229"/>
      <c r="N119" s="229"/>
      <c r="O119" s="229"/>
      <c r="P119" s="229"/>
      <c r="Q119" s="229"/>
      <c r="R119" s="229"/>
      <c r="S119" s="229"/>
      <c r="T119" s="229"/>
      <c r="U119" s="229"/>
      <c r="V119" s="229"/>
      <c r="W119" s="229"/>
      <c r="X119" s="229"/>
      <c r="Y119" s="229"/>
      <c r="Z119" s="229"/>
      <c r="AA119" s="229"/>
      <c r="AB119" s="229"/>
      <c r="AC119" s="229"/>
      <c r="AD119" s="229"/>
      <c r="AE119" s="229"/>
      <c r="AF119" s="229"/>
      <c r="AG119" s="229"/>
      <c r="AH119" s="229"/>
      <c r="AI119" s="229"/>
      <c r="AJ119" s="229"/>
      <c r="AK119" s="229"/>
      <c r="AL119" s="229"/>
      <c r="AM119" s="229"/>
      <c r="AN119" s="229"/>
      <c r="AO119" s="229"/>
      <c r="AP119" s="229"/>
      <c r="AQ119" s="229"/>
      <c r="AR119" s="229"/>
      <c r="AS119" s="229"/>
      <c r="AT119" s="229"/>
      <c r="AU119" s="229"/>
      <c r="AV119" s="229"/>
      <c r="AW119" s="229"/>
      <c r="AX119" s="229"/>
      <c r="AY119" s="229"/>
      <c r="AZ119" s="229"/>
      <c r="BA119" s="229"/>
    </row>
    <row r="120" spans="1:53" s="15" customFormat="1" ht="48.75" customHeight="1">
      <c r="A120" s="225" t="s">
        <v>154</v>
      </c>
      <c r="B120" s="226">
        <v>89</v>
      </c>
      <c r="C120" s="101">
        <v>1</v>
      </c>
      <c r="D120" s="101" t="s">
        <v>36</v>
      </c>
      <c r="E120" s="102" t="s">
        <v>200</v>
      </c>
      <c r="F120" s="101" t="s">
        <v>99</v>
      </c>
      <c r="G120" s="230" t="s">
        <v>19</v>
      </c>
      <c r="H120" s="117" t="s">
        <v>27</v>
      </c>
      <c r="I120" s="117">
        <v>910</v>
      </c>
      <c r="J120" s="138">
        <f>'Прил 2'!J85</f>
        <v>70</v>
      </c>
      <c r="K120" s="138">
        <f>'Прил 2'!K85</f>
        <v>30</v>
      </c>
      <c r="L120" s="138">
        <f>'Прил 2'!L85</f>
        <v>30</v>
      </c>
      <c r="M120" s="229"/>
      <c r="N120" s="229"/>
      <c r="O120" s="229"/>
      <c r="P120" s="229"/>
      <c r="Q120" s="229"/>
      <c r="R120" s="229"/>
      <c r="S120" s="229"/>
      <c r="T120" s="229"/>
      <c r="U120" s="229"/>
      <c r="V120" s="229"/>
      <c r="W120" s="229"/>
      <c r="X120" s="229"/>
      <c r="Y120" s="229"/>
      <c r="Z120" s="229"/>
      <c r="AA120" s="229"/>
      <c r="AB120" s="229"/>
      <c r="AC120" s="229"/>
      <c r="AD120" s="229"/>
      <c r="AE120" s="229"/>
      <c r="AF120" s="229"/>
      <c r="AG120" s="229"/>
      <c r="AH120" s="229"/>
      <c r="AI120" s="229"/>
      <c r="AJ120" s="229"/>
      <c r="AK120" s="229"/>
      <c r="AL120" s="229"/>
      <c r="AM120" s="229"/>
      <c r="AN120" s="229"/>
      <c r="AO120" s="229"/>
      <c r="AP120" s="229"/>
      <c r="AQ120" s="229"/>
      <c r="AR120" s="229"/>
      <c r="AS120" s="229"/>
      <c r="AT120" s="229"/>
      <c r="AU120" s="229"/>
      <c r="AV120" s="229"/>
      <c r="AW120" s="229"/>
      <c r="AX120" s="229"/>
      <c r="AY120" s="229"/>
      <c r="AZ120" s="229"/>
      <c r="BA120" s="229"/>
    </row>
    <row r="121" spans="1:53" s="15" customFormat="1" ht="129.75" customHeight="1">
      <c r="A121" s="149" t="s">
        <v>228</v>
      </c>
      <c r="B121" s="91" t="s">
        <v>47</v>
      </c>
      <c r="C121" s="120">
        <v>1</v>
      </c>
      <c r="D121" s="89" t="s">
        <v>36</v>
      </c>
      <c r="E121" s="124">
        <v>44107</v>
      </c>
      <c r="F121" s="120"/>
      <c r="G121" s="92"/>
      <c r="H121" s="122"/>
      <c r="I121" s="117"/>
      <c r="J121" s="41">
        <f>J122</f>
        <v>600</v>
      </c>
      <c r="K121" s="41">
        <f t="shared" ref="K121:L125" si="43">K122</f>
        <v>0</v>
      </c>
      <c r="L121" s="41">
        <f t="shared" si="43"/>
        <v>0</v>
      </c>
      <c r="M121" s="229"/>
      <c r="N121" s="229"/>
      <c r="O121" s="229"/>
      <c r="P121" s="229"/>
      <c r="Q121" s="229"/>
      <c r="R121" s="229"/>
      <c r="S121" s="229"/>
      <c r="T121" s="229"/>
      <c r="U121" s="229"/>
      <c r="V121" s="229"/>
      <c r="W121" s="229"/>
      <c r="X121" s="229"/>
      <c r="Y121" s="229"/>
      <c r="Z121" s="229"/>
      <c r="AA121" s="229"/>
      <c r="AB121" s="229"/>
      <c r="AC121" s="229"/>
      <c r="AD121" s="229"/>
      <c r="AE121" s="229"/>
      <c r="AF121" s="229"/>
      <c r="AG121" s="229"/>
      <c r="AH121" s="229"/>
      <c r="AI121" s="229"/>
      <c r="AJ121" s="229"/>
      <c r="AK121" s="229"/>
      <c r="AL121" s="229"/>
      <c r="AM121" s="229"/>
      <c r="AN121" s="229"/>
      <c r="AO121" s="229"/>
      <c r="AP121" s="229"/>
      <c r="AQ121" s="229"/>
      <c r="AR121" s="229"/>
      <c r="AS121" s="229"/>
      <c r="AT121" s="229"/>
      <c r="AU121" s="229"/>
      <c r="AV121" s="229"/>
      <c r="AW121" s="229"/>
      <c r="AX121" s="229"/>
      <c r="AY121" s="229"/>
      <c r="AZ121" s="229"/>
      <c r="BA121" s="229"/>
    </row>
    <row r="122" spans="1:53" s="15" customFormat="1" ht="37.5" customHeight="1">
      <c r="A122" s="95" t="s">
        <v>97</v>
      </c>
      <c r="B122" s="91" t="s">
        <v>47</v>
      </c>
      <c r="C122" s="120">
        <v>1</v>
      </c>
      <c r="D122" s="89" t="s">
        <v>36</v>
      </c>
      <c r="E122" s="124">
        <v>44107</v>
      </c>
      <c r="F122" s="120">
        <v>200</v>
      </c>
      <c r="G122" s="92"/>
      <c r="H122" s="122"/>
      <c r="I122" s="117"/>
      <c r="J122" s="41">
        <f>J123</f>
        <v>600</v>
      </c>
      <c r="K122" s="41">
        <f t="shared" si="43"/>
        <v>0</v>
      </c>
      <c r="L122" s="41">
        <f t="shared" si="43"/>
        <v>0</v>
      </c>
      <c r="M122" s="229"/>
      <c r="N122" s="229"/>
      <c r="O122" s="229"/>
      <c r="P122" s="229"/>
      <c r="Q122" s="229"/>
      <c r="R122" s="229"/>
      <c r="S122" s="229"/>
      <c r="T122" s="229"/>
      <c r="U122" s="229"/>
      <c r="V122" s="229"/>
      <c r="W122" s="229"/>
      <c r="X122" s="229"/>
      <c r="Y122" s="229"/>
      <c r="Z122" s="229"/>
      <c r="AA122" s="229"/>
      <c r="AB122" s="229"/>
      <c r="AC122" s="229"/>
      <c r="AD122" s="229"/>
      <c r="AE122" s="229"/>
      <c r="AF122" s="229"/>
      <c r="AG122" s="229"/>
      <c r="AH122" s="229"/>
      <c r="AI122" s="229"/>
      <c r="AJ122" s="229"/>
      <c r="AK122" s="229"/>
      <c r="AL122" s="229"/>
      <c r="AM122" s="229"/>
      <c r="AN122" s="229"/>
      <c r="AO122" s="229"/>
      <c r="AP122" s="229"/>
      <c r="AQ122" s="229"/>
      <c r="AR122" s="229"/>
      <c r="AS122" s="229"/>
      <c r="AT122" s="229"/>
      <c r="AU122" s="229"/>
      <c r="AV122" s="229"/>
      <c r="AW122" s="229"/>
      <c r="AX122" s="229"/>
      <c r="AY122" s="229"/>
      <c r="AZ122" s="229"/>
      <c r="BA122" s="229"/>
    </row>
    <row r="123" spans="1:53" s="15" customFormat="1" ht="23.25" customHeight="1">
      <c r="A123" s="95" t="s">
        <v>41</v>
      </c>
      <c r="B123" s="91" t="s">
        <v>47</v>
      </c>
      <c r="C123" s="120">
        <v>1</v>
      </c>
      <c r="D123" s="89" t="s">
        <v>36</v>
      </c>
      <c r="E123" s="124">
        <v>44107</v>
      </c>
      <c r="F123" s="120">
        <v>240</v>
      </c>
      <c r="G123" s="92"/>
      <c r="H123" s="122"/>
      <c r="I123" s="117"/>
      <c r="J123" s="41">
        <f>J124</f>
        <v>600</v>
      </c>
      <c r="K123" s="41">
        <f t="shared" si="43"/>
        <v>0</v>
      </c>
      <c r="L123" s="41">
        <f t="shared" si="43"/>
        <v>0</v>
      </c>
      <c r="M123" s="229"/>
      <c r="N123" s="229"/>
      <c r="O123" s="229"/>
      <c r="P123" s="229"/>
      <c r="Q123" s="229"/>
      <c r="R123" s="229"/>
      <c r="S123" s="229"/>
      <c r="T123" s="229"/>
      <c r="U123" s="229"/>
      <c r="V123" s="229"/>
      <c r="W123" s="229"/>
      <c r="X123" s="229"/>
      <c r="Y123" s="229"/>
      <c r="Z123" s="229"/>
      <c r="AA123" s="229"/>
      <c r="AB123" s="229"/>
      <c r="AC123" s="229"/>
      <c r="AD123" s="229"/>
      <c r="AE123" s="229"/>
      <c r="AF123" s="229"/>
      <c r="AG123" s="229"/>
      <c r="AH123" s="229"/>
      <c r="AI123" s="229"/>
      <c r="AJ123" s="229"/>
      <c r="AK123" s="229"/>
      <c r="AL123" s="229"/>
      <c r="AM123" s="229"/>
      <c r="AN123" s="229"/>
      <c r="AO123" s="229"/>
      <c r="AP123" s="229"/>
      <c r="AQ123" s="229"/>
      <c r="AR123" s="229"/>
      <c r="AS123" s="229"/>
      <c r="AT123" s="229"/>
      <c r="AU123" s="229"/>
      <c r="AV123" s="229"/>
      <c r="AW123" s="229"/>
      <c r="AX123" s="229"/>
      <c r="AY123" s="229"/>
      <c r="AZ123" s="229"/>
      <c r="BA123" s="229"/>
    </row>
    <row r="124" spans="1:53" s="15" customFormat="1" ht="18" customHeight="1">
      <c r="A124" s="250" t="s">
        <v>52</v>
      </c>
      <c r="B124" s="91" t="s">
        <v>47</v>
      </c>
      <c r="C124" s="120">
        <v>1</v>
      </c>
      <c r="D124" s="89" t="s">
        <v>36</v>
      </c>
      <c r="E124" s="124">
        <v>44107</v>
      </c>
      <c r="F124" s="120">
        <v>240</v>
      </c>
      <c r="G124" s="92" t="s">
        <v>17</v>
      </c>
      <c r="H124" s="122"/>
      <c r="I124" s="117"/>
      <c r="J124" s="41">
        <f>J125</f>
        <v>600</v>
      </c>
      <c r="K124" s="41">
        <f t="shared" si="43"/>
        <v>0</v>
      </c>
      <c r="L124" s="41">
        <f t="shared" si="43"/>
        <v>0</v>
      </c>
      <c r="M124" s="229"/>
      <c r="N124" s="229"/>
      <c r="O124" s="229"/>
      <c r="P124" s="229"/>
      <c r="Q124" s="229"/>
      <c r="R124" s="229"/>
      <c r="S124" s="229"/>
      <c r="T124" s="229"/>
      <c r="U124" s="229"/>
      <c r="V124" s="229"/>
      <c r="W124" s="229"/>
      <c r="X124" s="229"/>
      <c r="Y124" s="229"/>
      <c r="Z124" s="229"/>
      <c r="AA124" s="229"/>
      <c r="AB124" s="229"/>
      <c r="AC124" s="229"/>
      <c r="AD124" s="229"/>
      <c r="AE124" s="229"/>
      <c r="AF124" s="229"/>
      <c r="AG124" s="229"/>
      <c r="AH124" s="229"/>
      <c r="AI124" s="229"/>
      <c r="AJ124" s="229"/>
      <c r="AK124" s="229"/>
      <c r="AL124" s="229"/>
      <c r="AM124" s="229"/>
      <c r="AN124" s="229"/>
      <c r="AO124" s="229"/>
      <c r="AP124" s="229"/>
      <c r="AQ124" s="229"/>
      <c r="AR124" s="229"/>
      <c r="AS124" s="229"/>
      <c r="AT124" s="229"/>
      <c r="AU124" s="229"/>
      <c r="AV124" s="229"/>
      <c r="AW124" s="229"/>
      <c r="AX124" s="229"/>
      <c r="AY124" s="229"/>
      <c r="AZ124" s="229"/>
      <c r="BA124" s="229"/>
    </row>
    <row r="125" spans="1:53" s="15" customFormat="1" ht="23.25" customHeight="1">
      <c r="A125" s="250" t="s">
        <v>227</v>
      </c>
      <c r="B125" s="91" t="s">
        <v>47</v>
      </c>
      <c r="C125" s="120">
        <v>1</v>
      </c>
      <c r="D125" s="89" t="s">
        <v>36</v>
      </c>
      <c r="E125" s="124">
        <v>44107</v>
      </c>
      <c r="F125" s="120">
        <v>240</v>
      </c>
      <c r="G125" s="92" t="s">
        <v>17</v>
      </c>
      <c r="H125" s="122" t="s">
        <v>137</v>
      </c>
      <c r="I125" s="117"/>
      <c r="J125" s="41">
        <f>J126</f>
        <v>600</v>
      </c>
      <c r="K125" s="41">
        <f t="shared" si="43"/>
        <v>0</v>
      </c>
      <c r="L125" s="41">
        <f t="shared" si="43"/>
        <v>0</v>
      </c>
      <c r="M125" s="229"/>
      <c r="N125" s="229"/>
      <c r="O125" s="229"/>
      <c r="P125" s="229"/>
      <c r="Q125" s="229"/>
      <c r="R125" s="229"/>
      <c r="S125" s="229"/>
      <c r="T125" s="229"/>
      <c r="U125" s="229"/>
      <c r="V125" s="229"/>
      <c r="W125" s="229"/>
      <c r="X125" s="229"/>
      <c r="Y125" s="229"/>
      <c r="Z125" s="229"/>
      <c r="AA125" s="229"/>
      <c r="AB125" s="229"/>
      <c r="AC125" s="229"/>
      <c r="AD125" s="229"/>
      <c r="AE125" s="229"/>
      <c r="AF125" s="229"/>
      <c r="AG125" s="229"/>
      <c r="AH125" s="229"/>
      <c r="AI125" s="229"/>
      <c r="AJ125" s="229"/>
      <c r="AK125" s="229"/>
      <c r="AL125" s="229"/>
      <c r="AM125" s="229"/>
      <c r="AN125" s="229"/>
      <c r="AO125" s="229"/>
      <c r="AP125" s="229"/>
      <c r="AQ125" s="229"/>
      <c r="AR125" s="229"/>
      <c r="AS125" s="229"/>
      <c r="AT125" s="229"/>
      <c r="AU125" s="229"/>
      <c r="AV125" s="229"/>
      <c r="AW125" s="229"/>
      <c r="AX125" s="229"/>
      <c r="AY125" s="229"/>
      <c r="AZ125" s="229"/>
      <c r="BA125" s="229"/>
    </row>
    <row r="126" spans="1:53" s="15" customFormat="1" ht="53.25" customHeight="1">
      <c r="A126" s="225" t="s">
        <v>154</v>
      </c>
      <c r="B126" s="101">
        <v>89</v>
      </c>
      <c r="C126" s="101">
        <v>1</v>
      </c>
      <c r="D126" s="101" t="s">
        <v>36</v>
      </c>
      <c r="E126" s="101" t="s">
        <v>229</v>
      </c>
      <c r="F126" s="101" t="s">
        <v>99</v>
      </c>
      <c r="G126" s="117" t="s">
        <v>17</v>
      </c>
      <c r="H126" s="117" t="s">
        <v>137</v>
      </c>
      <c r="I126" s="117" t="s">
        <v>164</v>
      </c>
      <c r="J126" s="138">
        <f>'Прил 2'!J78</f>
        <v>600</v>
      </c>
      <c r="K126" s="138">
        <f>'Прил 2'!K78</f>
        <v>0</v>
      </c>
      <c r="L126" s="138">
        <f>'Прил 2'!L78</f>
        <v>0</v>
      </c>
      <c r="M126" s="229"/>
      <c r="N126" s="229"/>
      <c r="O126" s="229"/>
      <c r="P126" s="229"/>
      <c r="Q126" s="229"/>
      <c r="R126" s="229"/>
      <c r="S126" s="229"/>
      <c r="T126" s="229"/>
      <c r="U126" s="229"/>
      <c r="V126" s="229"/>
      <c r="W126" s="229"/>
      <c r="X126" s="229"/>
      <c r="Y126" s="229"/>
      <c r="Z126" s="229"/>
      <c r="AA126" s="229"/>
      <c r="AB126" s="229"/>
      <c r="AC126" s="229"/>
      <c r="AD126" s="229"/>
      <c r="AE126" s="229"/>
      <c r="AF126" s="229"/>
      <c r="AG126" s="229"/>
      <c r="AH126" s="229"/>
      <c r="AI126" s="229"/>
      <c r="AJ126" s="229"/>
      <c r="AK126" s="229"/>
      <c r="AL126" s="229"/>
      <c r="AM126" s="229"/>
      <c r="AN126" s="229"/>
      <c r="AO126" s="229"/>
      <c r="AP126" s="229"/>
      <c r="AQ126" s="229"/>
      <c r="AR126" s="229"/>
      <c r="AS126" s="229"/>
      <c r="AT126" s="229"/>
      <c r="AU126" s="229"/>
      <c r="AV126" s="229"/>
      <c r="AW126" s="229"/>
      <c r="AX126" s="229"/>
      <c r="AY126" s="229"/>
      <c r="AZ126" s="229"/>
      <c r="BA126" s="229"/>
    </row>
    <row r="127" spans="1:53" ht="67.5" customHeight="1">
      <c r="A127" s="154" t="s">
        <v>167</v>
      </c>
      <c r="B127" s="123">
        <v>89</v>
      </c>
      <c r="C127" s="122" t="s">
        <v>23</v>
      </c>
      <c r="D127" s="89" t="s">
        <v>36</v>
      </c>
      <c r="E127" s="97" t="s">
        <v>51</v>
      </c>
      <c r="F127" s="89"/>
      <c r="G127" s="92"/>
      <c r="H127" s="89"/>
      <c r="I127" s="120"/>
      <c r="J127" s="41">
        <f>J130+J133</f>
        <v>159</v>
      </c>
      <c r="K127" s="41">
        <f t="shared" ref="K127:L127" si="44">K130+K133</f>
        <v>173.9</v>
      </c>
      <c r="L127" s="41">
        <f t="shared" si="44"/>
        <v>180.2</v>
      </c>
    </row>
    <row r="128" spans="1:53" ht="86.25" customHeight="1">
      <c r="A128" s="103" t="s">
        <v>100</v>
      </c>
      <c r="B128" s="123">
        <v>89</v>
      </c>
      <c r="C128" s="122" t="s">
        <v>23</v>
      </c>
      <c r="D128" s="89" t="s">
        <v>36</v>
      </c>
      <c r="E128" s="97" t="s">
        <v>51</v>
      </c>
      <c r="F128" s="89" t="s">
        <v>102</v>
      </c>
      <c r="G128" s="92"/>
      <c r="H128" s="89"/>
      <c r="I128" s="120"/>
      <c r="J128" s="41">
        <f>J129</f>
        <v>145</v>
      </c>
      <c r="K128" s="41">
        <f t="shared" ref="K128:L128" si="45">K129</f>
        <v>145</v>
      </c>
      <c r="L128" s="41">
        <f t="shared" si="45"/>
        <v>145</v>
      </c>
    </row>
    <row r="129" spans="1:53" ht="39" customHeight="1">
      <c r="A129" s="103" t="s">
        <v>101</v>
      </c>
      <c r="B129" s="123">
        <v>89</v>
      </c>
      <c r="C129" s="122" t="s">
        <v>23</v>
      </c>
      <c r="D129" s="89" t="s">
        <v>36</v>
      </c>
      <c r="E129" s="97" t="s">
        <v>51</v>
      </c>
      <c r="F129" s="89" t="s">
        <v>103</v>
      </c>
      <c r="G129" s="92"/>
      <c r="H129" s="89"/>
      <c r="I129" s="120"/>
      <c r="J129" s="41">
        <f>J130</f>
        <v>145</v>
      </c>
      <c r="K129" s="41">
        <f t="shared" ref="K129:L129" si="46">K130</f>
        <v>145</v>
      </c>
      <c r="L129" s="41">
        <f t="shared" si="46"/>
        <v>145</v>
      </c>
    </row>
    <row r="130" spans="1:53" ht="18.75" customHeight="1">
      <c r="A130" s="100" t="s">
        <v>49</v>
      </c>
      <c r="B130" s="123">
        <v>89</v>
      </c>
      <c r="C130" s="122" t="s">
        <v>23</v>
      </c>
      <c r="D130" s="89" t="s">
        <v>36</v>
      </c>
      <c r="E130" s="97" t="s">
        <v>51</v>
      </c>
      <c r="F130" s="89" t="s">
        <v>103</v>
      </c>
      <c r="G130" s="92" t="s">
        <v>27</v>
      </c>
      <c r="H130" s="89"/>
      <c r="I130" s="120"/>
      <c r="J130" s="41">
        <f>J131</f>
        <v>145</v>
      </c>
      <c r="K130" s="41">
        <f t="shared" ref="K130:L131" si="47">K131</f>
        <v>145</v>
      </c>
      <c r="L130" s="126">
        <f t="shared" si="47"/>
        <v>145</v>
      </c>
    </row>
    <row r="131" spans="1:53" ht="25.5" customHeight="1">
      <c r="A131" s="100" t="s">
        <v>50</v>
      </c>
      <c r="B131" s="123">
        <v>89</v>
      </c>
      <c r="C131" s="122" t="s">
        <v>23</v>
      </c>
      <c r="D131" s="89" t="s">
        <v>36</v>
      </c>
      <c r="E131" s="97" t="s">
        <v>51</v>
      </c>
      <c r="F131" s="89" t="s">
        <v>103</v>
      </c>
      <c r="G131" s="92" t="s">
        <v>27</v>
      </c>
      <c r="H131" s="89" t="s">
        <v>28</v>
      </c>
      <c r="I131" s="120"/>
      <c r="J131" s="41">
        <f>J132</f>
        <v>145</v>
      </c>
      <c r="K131" s="41">
        <f t="shared" si="47"/>
        <v>145</v>
      </c>
      <c r="L131" s="126">
        <f t="shared" si="47"/>
        <v>145</v>
      </c>
    </row>
    <row r="132" spans="1:53" s="15" customFormat="1" ht="50.25" customHeight="1">
      <c r="A132" s="225" t="s">
        <v>154</v>
      </c>
      <c r="B132" s="230">
        <v>89</v>
      </c>
      <c r="C132" s="117">
        <v>1</v>
      </c>
      <c r="D132" s="117" t="s">
        <v>36</v>
      </c>
      <c r="E132" s="148" t="s">
        <v>51</v>
      </c>
      <c r="F132" s="117" t="s">
        <v>103</v>
      </c>
      <c r="G132" s="230" t="s">
        <v>27</v>
      </c>
      <c r="H132" s="117" t="s">
        <v>28</v>
      </c>
      <c r="I132" s="117">
        <v>910</v>
      </c>
      <c r="J132" s="138">
        <f>'Прил 2'!J60</f>
        <v>145</v>
      </c>
      <c r="K132" s="138">
        <f>'Прил 2'!K60</f>
        <v>145</v>
      </c>
      <c r="L132" s="138">
        <f>'Прил 2'!L60</f>
        <v>145</v>
      </c>
      <c r="M132" s="229"/>
      <c r="N132" s="229"/>
      <c r="O132" s="229"/>
      <c r="P132" s="229"/>
      <c r="Q132" s="229"/>
      <c r="R132" s="229"/>
      <c r="S132" s="229"/>
      <c r="T132" s="229"/>
      <c r="U132" s="229"/>
      <c r="V132" s="229"/>
      <c r="W132" s="229"/>
      <c r="X132" s="229"/>
      <c r="Y132" s="229"/>
      <c r="Z132" s="229"/>
      <c r="AA132" s="229"/>
      <c r="AB132" s="229"/>
      <c r="AC132" s="229"/>
      <c r="AD132" s="229"/>
      <c r="AE132" s="229"/>
      <c r="AF132" s="229"/>
      <c r="AG132" s="229"/>
      <c r="AH132" s="229"/>
      <c r="AI132" s="229"/>
      <c r="AJ132" s="229"/>
      <c r="AK132" s="229"/>
      <c r="AL132" s="229"/>
      <c r="AM132" s="229"/>
      <c r="AN132" s="229"/>
      <c r="AO132" s="229"/>
      <c r="AP132" s="229"/>
      <c r="AQ132" s="229"/>
      <c r="AR132" s="229"/>
      <c r="AS132" s="229"/>
      <c r="AT132" s="229"/>
      <c r="AU132" s="229"/>
      <c r="AV132" s="229"/>
      <c r="AW132" s="229"/>
      <c r="AX132" s="229"/>
      <c r="AY132" s="229"/>
      <c r="AZ132" s="229"/>
      <c r="BA132" s="229"/>
    </row>
    <row r="133" spans="1:53" ht="46.5" customHeight="1">
      <c r="A133" s="103" t="s">
        <v>100</v>
      </c>
      <c r="B133" s="123">
        <v>89</v>
      </c>
      <c r="C133" s="122" t="s">
        <v>23</v>
      </c>
      <c r="D133" s="89" t="s">
        <v>36</v>
      </c>
      <c r="E133" s="97" t="s">
        <v>51</v>
      </c>
      <c r="F133" s="89" t="s">
        <v>98</v>
      </c>
      <c r="G133" s="92"/>
      <c r="H133" s="89"/>
      <c r="I133" s="120"/>
      <c r="J133" s="41">
        <f>J134</f>
        <v>14</v>
      </c>
      <c r="K133" s="41">
        <f t="shared" ref="K133:L136" si="48">K134</f>
        <v>28.9</v>
      </c>
      <c r="L133" s="41">
        <f t="shared" ref="L133:L134" si="49">L134</f>
        <v>35.200000000000003</v>
      </c>
    </row>
    <row r="134" spans="1:53" ht="45.75" customHeight="1">
      <c r="A134" s="103" t="s">
        <v>101</v>
      </c>
      <c r="B134" s="123">
        <v>89</v>
      </c>
      <c r="C134" s="122" t="s">
        <v>23</v>
      </c>
      <c r="D134" s="89" t="s">
        <v>36</v>
      </c>
      <c r="E134" s="97" t="s">
        <v>51</v>
      </c>
      <c r="F134" s="89" t="s">
        <v>99</v>
      </c>
      <c r="G134" s="92"/>
      <c r="H134" s="89"/>
      <c r="I134" s="120"/>
      <c r="J134" s="41">
        <f>J135</f>
        <v>14</v>
      </c>
      <c r="K134" s="41">
        <f t="shared" si="48"/>
        <v>28.9</v>
      </c>
      <c r="L134" s="41">
        <f t="shared" si="49"/>
        <v>35.200000000000003</v>
      </c>
    </row>
    <row r="135" spans="1:53" ht="22.5" customHeight="1">
      <c r="A135" s="100" t="s">
        <v>49</v>
      </c>
      <c r="B135" s="123">
        <v>89</v>
      </c>
      <c r="C135" s="122" t="s">
        <v>23</v>
      </c>
      <c r="D135" s="89" t="s">
        <v>36</v>
      </c>
      <c r="E135" s="97" t="s">
        <v>51</v>
      </c>
      <c r="F135" s="89" t="s">
        <v>99</v>
      </c>
      <c r="G135" s="92" t="s">
        <v>27</v>
      </c>
      <c r="H135" s="89"/>
      <c r="I135" s="120"/>
      <c r="J135" s="41">
        <f>J136</f>
        <v>14</v>
      </c>
      <c r="K135" s="41">
        <f t="shared" si="48"/>
        <v>28.9</v>
      </c>
      <c r="L135" s="126">
        <f t="shared" si="48"/>
        <v>35.200000000000003</v>
      </c>
    </row>
    <row r="136" spans="1:53" ht="24" customHeight="1">
      <c r="A136" s="100" t="s">
        <v>50</v>
      </c>
      <c r="B136" s="123">
        <v>89</v>
      </c>
      <c r="C136" s="122" t="s">
        <v>23</v>
      </c>
      <c r="D136" s="89" t="s">
        <v>36</v>
      </c>
      <c r="E136" s="97" t="s">
        <v>51</v>
      </c>
      <c r="F136" s="89" t="s">
        <v>99</v>
      </c>
      <c r="G136" s="92" t="s">
        <v>27</v>
      </c>
      <c r="H136" s="89" t="s">
        <v>28</v>
      </c>
      <c r="I136" s="120"/>
      <c r="J136" s="41">
        <f>J137</f>
        <v>14</v>
      </c>
      <c r="K136" s="41">
        <f t="shared" si="48"/>
        <v>28.9</v>
      </c>
      <c r="L136" s="126">
        <f t="shared" si="48"/>
        <v>35.200000000000003</v>
      </c>
    </row>
    <row r="137" spans="1:53" s="15" customFormat="1" ht="56.25" customHeight="1">
      <c r="A137" s="225" t="s">
        <v>154</v>
      </c>
      <c r="B137" s="230">
        <v>89</v>
      </c>
      <c r="C137" s="117">
        <v>1</v>
      </c>
      <c r="D137" s="117" t="s">
        <v>36</v>
      </c>
      <c r="E137" s="148" t="s">
        <v>51</v>
      </c>
      <c r="F137" s="117" t="s">
        <v>99</v>
      </c>
      <c r="G137" s="230" t="s">
        <v>27</v>
      </c>
      <c r="H137" s="117" t="s">
        <v>28</v>
      </c>
      <c r="I137" s="117">
        <v>910</v>
      </c>
      <c r="J137" s="138">
        <f>'Прил 2'!J62</f>
        <v>14</v>
      </c>
      <c r="K137" s="138">
        <f>'Прил 2'!K62</f>
        <v>28.9</v>
      </c>
      <c r="L137" s="138">
        <f>'Прил 2'!L62</f>
        <v>35.200000000000003</v>
      </c>
      <c r="M137" s="229"/>
      <c r="N137" s="229"/>
      <c r="O137" s="229"/>
      <c r="P137" s="229"/>
      <c r="Q137" s="229"/>
      <c r="R137" s="229"/>
      <c r="S137" s="229"/>
      <c r="T137" s="229"/>
      <c r="U137" s="229"/>
      <c r="V137" s="229"/>
      <c r="W137" s="229"/>
      <c r="X137" s="229"/>
      <c r="Y137" s="229"/>
      <c r="Z137" s="229"/>
      <c r="AA137" s="229"/>
      <c r="AB137" s="229"/>
      <c r="AC137" s="229"/>
      <c r="AD137" s="229"/>
      <c r="AE137" s="229"/>
      <c r="AF137" s="229"/>
      <c r="AG137" s="229"/>
      <c r="AH137" s="229"/>
      <c r="AI137" s="229"/>
      <c r="AJ137" s="229"/>
      <c r="AK137" s="229"/>
      <c r="AL137" s="229"/>
      <c r="AM137" s="229"/>
      <c r="AN137" s="229"/>
      <c r="AO137" s="229"/>
      <c r="AP137" s="229"/>
      <c r="AQ137" s="229"/>
      <c r="AR137" s="229"/>
      <c r="AS137" s="229"/>
      <c r="AT137" s="229"/>
      <c r="AU137" s="229"/>
      <c r="AV137" s="229"/>
      <c r="AW137" s="229"/>
      <c r="AX137" s="229"/>
      <c r="AY137" s="229"/>
      <c r="AZ137" s="229"/>
      <c r="BA137" s="229"/>
    </row>
    <row r="138" spans="1:53" ht="130.5" customHeight="1">
      <c r="A138" s="100" t="s">
        <v>132</v>
      </c>
      <c r="B138" s="88">
        <v>89</v>
      </c>
      <c r="C138" s="89" t="s">
        <v>23</v>
      </c>
      <c r="D138" s="89" t="s">
        <v>36</v>
      </c>
      <c r="E138" s="97" t="s">
        <v>42</v>
      </c>
      <c r="F138" s="89"/>
      <c r="G138" s="92"/>
      <c r="H138" s="89"/>
      <c r="I138" s="92"/>
      <c r="J138" s="41">
        <f>J141</f>
        <v>0.4</v>
      </c>
      <c r="K138" s="41">
        <f>K141</f>
        <v>0.4</v>
      </c>
      <c r="L138" s="126">
        <f>L141</f>
        <v>0.4</v>
      </c>
    </row>
    <row r="139" spans="1:53" ht="35.450000000000003" customHeight="1">
      <c r="A139" s="95" t="s">
        <v>97</v>
      </c>
      <c r="B139" s="123">
        <v>89</v>
      </c>
      <c r="C139" s="89" t="s">
        <v>23</v>
      </c>
      <c r="D139" s="89" t="s">
        <v>36</v>
      </c>
      <c r="E139" s="97" t="s">
        <v>42</v>
      </c>
      <c r="F139" s="89" t="s">
        <v>98</v>
      </c>
      <c r="G139" s="92"/>
      <c r="H139" s="89"/>
      <c r="I139" s="92"/>
      <c r="J139" s="41">
        <f>J140</f>
        <v>0.4</v>
      </c>
      <c r="K139" s="41">
        <f t="shared" ref="K139:L139" si="50">K140</f>
        <v>0.4</v>
      </c>
      <c r="L139" s="41">
        <f t="shared" si="50"/>
        <v>0.4</v>
      </c>
    </row>
    <row r="140" spans="1:53" ht="22.15" customHeight="1">
      <c r="A140" s="95" t="s">
        <v>41</v>
      </c>
      <c r="B140" s="123">
        <v>89</v>
      </c>
      <c r="C140" s="89" t="s">
        <v>23</v>
      </c>
      <c r="D140" s="89" t="s">
        <v>36</v>
      </c>
      <c r="E140" s="97" t="s">
        <v>42</v>
      </c>
      <c r="F140" s="89" t="s">
        <v>99</v>
      </c>
      <c r="G140" s="92"/>
      <c r="H140" s="89"/>
      <c r="I140" s="92"/>
      <c r="J140" s="41">
        <f>J141</f>
        <v>0.4</v>
      </c>
      <c r="K140" s="41">
        <f t="shared" ref="K140:L140" si="51">K141</f>
        <v>0.4</v>
      </c>
      <c r="L140" s="41">
        <f t="shared" si="51"/>
        <v>0.4</v>
      </c>
    </row>
    <row r="141" spans="1:53" ht="15.75">
      <c r="A141" s="100" t="s">
        <v>15</v>
      </c>
      <c r="B141" s="123">
        <v>89</v>
      </c>
      <c r="C141" s="89" t="s">
        <v>23</v>
      </c>
      <c r="D141" s="89" t="s">
        <v>36</v>
      </c>
      <c r="E141" s="97" t="s">
        <v>42</v>
      </c>
      <c r="F141" s="89" t="s">
        <v>99</v>
      </c>
      <c r="G141" s="92" t="s">
        <v>16</v>
      </c>
      <c r="H141" s="89"/>
      <c r="I141" s="92"/>
      <c r="J141" s="41">
        <f>J142</f>
        <v>0.4</v>
      </c>
      <c r="K141" s="41">
        <f t="shared" ref="K141:L142" si="52">K142</f>
        <v>0.4</v>
      </c>
      <c r="L141" s="126">
        <f t="shared" si="52"/>
        <v>0.4</v>
      </c>
    </row>
    <row r="142" spans="1:53" ht="63.75" customHeight="1">
      <c r="A142" s="100" t="s">
        <v>64</v>
      </c>
      <c r="B142" s="123">
        <v>89</v>
      </c>
      <c r="C142" s="89" t="s">
        <v>23</v>
      </c>
      <c r="D142" s="89" t="s">
        <v>36</v>
      </c>
      <c r="E142" s="97" t="s">
        <v>42</v>
      </c>
      <c r="F142" s="89" t="s">
        <v>99</v>
      </c>
      <c r="G142" s="92" t="s">
        <v>16</v>
      </c>
      <c r="H142" s="89" t="s">
        <v>17</v>
      </c>
      <c r="I142" s="92"/>
      <c r="J142" s="41">
        <f>J143</f>
        <v>0.4</v>
      </c>
      <c r="K142" s="41">
        <f t="shared" si="52"/>
        <v>0.4</v>
      </c>
      <c r="L142" s="126">
        <f t="shared" si="52"/>
        <v>0.4</v>
      </c>
    </row>
    <row r="143" spans="1:53" s="15" customFormat="1" ht="47.25">
      <c r="A143" s="225" t="s">
        <v>154</v>
      </c>
      <c r="B143" s="231">
        <v>89</v>
      </c>
      <c r="C143" s="117" t="s">
        <v>23</v>
      </c>
      <c r="D143" s="117" t="s">
        <v>36</v>
      </c>
      <c r="E143" s="148" t="s">
        <v>42</v>
      </c>
      <c r="F143" s="117" t="s">
        <v>99</v>
      </c>
      <c r="G143" s="230" t="s">
        <v>16</v>
      </c>
      <c r="H143" s="117" t="s">
        <v>17</v>
      </c>
      <c r="I143" s="230">
        <v>910</v>
      </c>
      <c r="J143" s="138">
        <f>'Прил 2'!J36</f>
        <v>0.4</v>
      </c>
      <c r="K143" s="138">
        <f>'Прил 2'!K36</f>
        <v>0.4</v>
      </c>
      <c r="L143" s="236">
        <f>'Прил 2'!L36</f>
        <v>0.4</v>
      </c>
      <c r="M143" s="229"/>
      <c r="N143" s="229"/>
      <c r="O143" s="229"/>
      <c r="P143" s="229"/>
      <c r="Q143" s="229"/>
      <c r="R143" s="229"/>
      <c r="S143" s="229"/>
      <c r="T143" s="229"/>
      <c r="U143" s="229"/>
      <c r="V143" s="229"/>
      <c r="W143" s="229"/>
      <c r="X143" s="229"/>
      <c r="Y143" s="229"/>
      <c r="Z143" s="229"/>
      <c r="AA143" s="229"/>
      <c r="AB143" s="229"/>
      <c r="AC143" s="229"/>
      <c r="AD143" s="229"/>
      <c r="AE143" s="229"/>
      <c r="AF143" s="229"/>
      <c r="AG143" s="229"/>
      <c r="AH143" s="229"/>
      <c r="AI143" s="229"/>
      <c r="AJ143" s="229"/>
      <c r="AK143" s="229"/>
      <c r="AL143" s="229"/>
      <c r="AM143" s="229"/>
      <c r="AN143" s="229"/>
      <c r="AO143" s="229"/>
      <c r="AP143" s="229"/>
      <c r="AQ143" s="229"/>
      <c r="AR143" s="229"/>
      <c r="AS143" s="229"/>
      <c r="AT143" s="229"/>
      <c r="AU143" s="229"/>
      <c r="AV143" s="229"/>
      <c r="AW143" s="229"/>
      <c r="AX143" s="229"/>
      <c r="AY143" s="229"/>
      <c r="AZ143" s="229"/>
      <c r="BA143" s="229"/>
    </row>
  </sheetData>
  <autoFilter ref="A7:L143"/>
  <mergeCells count="11">
    <mergeCell ref="A3:J3"/>
    <mergeCell ref="A2:L2"/>
    <mergeCell ref="M2:T2"/>
    <mergeCell ref="J1:L1"/>
    <mergeCell ref="A4:A5"/>
    <mergeCell ref="B4:E5"/>
    <mergeCell ref="H4:H5"/>
    <mergeCell ref="I4:I5"/>
    <mergeCell ref="G4:G5"/>
    <mergeCell ref="J4:L4"/>
    <mergeCell ref="F4:F5"/>
  </mergeCells>
  <conditionalFormatting sqref="D77:D78">
    <cfRule type="expression" dxfId="1" priority="50" stopIfTrue="1">
      <formula>$D77=""</formula>
    </cfRule>
    <cfRule type="expression" dxfId="0" priority="51" stopIfTrue="1">
      <formula>$E77&lt;&gt;""</formula>
    </cfRule>
  </conditionalFormatting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7"/>
  <sheetViews>
    <sheetView tabSelected="1" view="pageBreakPreview" topLeftCell="A4" zoomScaleNormal="55" zoomScaleSheetLayoutView="100" workbookViewId="0">
      <selection activeCell="C15" sqref="C15"/>
    </sheetView>
  </sheetViews>
  <sheetFormatPr defaultColWidth="9.140625" defaultRowHeight="15.75"/>
  <cols>
    <col min="1" max="1" width="29.140625" style="12" customWidth="1"/>
    <col min="2" max="2" width="71" style="66" customWidth="1"/>
    <col min="3" max="3" width="14.85546875" style="12" customWidth="1"/>
    <col min="4" max="4" width="17.28515625" style="12" customWidth="1"/>
    <col min="5" max="5" width="16.28515625" style="12" customWidth="1"/>
    <col min="6" max="6" width="9.140625" style="12"/>
    <col min="7" max="7" width="20.28515625" style="12" customWidth="1"/>
    <col min="8" max="8" width="16.7109375" style="12" customWidth="1"/>
    <col min="9" max="9" width="21.85546875" style="12" customWidth="1"/>
    <col min="10" max="16384" width="9.140625" style="12"/>
  </cols>
  <sheetData>
    <row r="1" spans="1:5" ht="113.25" customHeight="1">
      <c r="A1" s="177"/>
      <c r="B1" s="181"/>
      <c r="C1" s="251" t="s">
        <v>216</v>
      </c>
      <c r="D1" s="251"/>
      <c r="E1" s="251"/>
    </row>
    <row r="2" spans="1:5" ht="51" customHeight="1">
      <c r="A2" s="263" t="s">
        <v>217</v>
      </c>
      <c r="B2" s="263"/>
      <c r="C2" s="263"/>
      <c r="D2" s="263"/>
      <c r="E2" s="263"/>
    </row>
    <row r="3" spans="1:5">
      <c r="A3" s="178"/>
      <c r="B3" s="182"/>
      <c r="C3" s="183"/>
      <c r="D3" s="175"/>
      <c r="E3" s="184"/>
    </row>
    <row r="4" spans="1:5" ht="21.75" customHeight="1">
      <c r="A4" s="264" t="s">
        <v>116</v>
      </c>
      <c r="B4" s="265" t="s">
        <v>180</v>
      </c>
      <c r="C4" s="264" t="s">
        <v>181</v>
      </c>
      <c r="D4" s="264"/>
      <c r="E4" s="264"/>
    </row>
    <row r="5" spans="1:5" ht="57" customHeight="1">
      <c r="A5" s="264"/>
      <c r="B5" s="265"/>
      <c r="C5" s="207" t="s">
        <v>188</v>
      </c>
      <c r="D5" s="207" t="s">
        <v>206</v>
      </c>
      <c r="E5" s="207" t="s">
        <v>209</v>
      </c>
    </row>
    <row r="6" spans="1:5">
      <c r="A6" s="185" t="s">
        <v>23</v>
      </c>
      <c r="B6" s="186" t="s">
        <v>24</v>
      </c>
      <c r="C6" s="187">
        <v>3</v>
      </c>
      <c r="D6" s="187">
        <v>4</v>
      </c>
      <c r="E6" s="187">
        <v>5</v>
      </c>
    </row>
    <row r="7" spans="1:5" ht="31.5">
      <c r="A7" s="209" t="s">
        <v>117</v>
      </c>
      <c r="B7" s="67" t="s">
        <v>118</v>
      </c>
      <c r="C7" s="48">
        <f>C8+C11+C15</f>
        <v>105.46771000000078</v>
      </c>
      <c r="D7" s="48">
        <f t="shared" ref="D7:E7" si="0">D8+D11+D15</f>
        <v>-51.975529999999999</v>
      </c>
      <c r="E7" s="48">
        <f t="shared" si="0"/>
        <v>-62.370640000000002</v>
      </c>
    </row>
    <row r="8" spans="1:5">
      <c r="A8" s="47" t="s">
        <v>119</v>
      </c>
      <c r="B8" s="13" t="s">
        <v>111</v>
      </c>
      <c r="C8" s="56">
        <f t="shared" ref="C8:E9" si="1">SUM(C9)</f>
        <v>0</v>
      </c>
      <c r="D8" s="56">
        <f t="shared" si="1"/>
        <v>0</v>
      </c>
      <c r="E8" s="56">
        <f t="shared" si="1"/>
        <v>0</v>
      </c>
    </row>
    <row r="9" spans="1:5" ht="31.5">
      <c r="A9" s="47" t="s">
        <v>120</v>
      </c>
      <c r="B9" s="13" t="s">
        <v>121</v>
      </c>
      <c r="C9" s="56">
        <f t="shared" si="1"/>
        <v>0</v>
      </c>
      <c r="D9" s="56">
        <f t="shared" si="1"/>
        <v>0</v>
      </c>
      <c r="E9" s="56">
        <f t="shared" si="1"/>
        <v>0</v>
      </c>
    </row>
    <row r="10" spans="1:5" ht="31.5">
      <c r="A10" s="47" t="s">
        <v>128</v>
      </c>
      <c r="B10" s="195" t="s">
        <v>170</v>
      </c>
      <c r="C10" s="56">
        <v>0</v>
      </c>
      <c r="D10" s="56">
        <v>0</v>
      </c>
      <c r="E10" s="56">
        <v>0</v>
      </c>
    </row>
    <row r="11" spans="1:5" ht="31.5">
      <c r="A11" s="49" t="s">
        <v>139</v>
      </c>
      <c r="B11" s="63" t="s">
        <v>115</v>
      </c>
      <c r="C11" s="68">
        <f t="shared" ref="C11:E12" si="2">C12</f>
        <v>-41.58043</v>
      </c>
      <c r="D11" s="56">
        <f t="shared" si="2"/>
        <v>-51.975529999999999</v>
      </c>
      <c r="E11" s="56">
        <f t="shared" si="2"/>
        <v>-62.370640000000002</v>
      </c>
    </row>
    <row r="12" spans="1:5" ht="31.5">
      <c r="A12" s="49" t="s">
        <v>140</v>
      </c>
      <c r="B12" s="63" t="s">
        <v>122</v>
      </c>
      <c r="C12" s="68">
        <f t="shared" si="2"/>
        <v>-41.58043</v>
      </c>
      <c r="D12" s="56">
        <f t="shared" si="2"/>
        <v>-51.975529999999999</v>
      </c>
      <c r="E12" s="56">
        <f t="shared" si="2"/>
        <v>-62.370640000000002</v>
      </c>
    </row>
    <row r="13" spans="1:5" ht="47.25">
      <c r="A13" s="49" t="s">
        <v>141</v>
      </c>
      <c r="B13" s="64" t="s">
        <v>123</v>
      </c>
      <c r="C13" s="68">
        <f>SUM(C14)</f>
        <v>-41.58043</v>
      </c>
      <c r="D13" s="56">
        <f>SUM(D14)</f>
        <v>-51.975529999999999</v>
      </c>
      <c r="E13" s="56">
        <f>SUM(E14)</f>
        <v>-62.370640000000002</v>
      </c>
    </row>
    <row r="14" spans="1:5" ht="47.25">
      <c r="A14" s="49" t="s">
        <v>142</v>
      </c>
      <c r="B14" s="14" t="s">
        <v>129</v>
      </c>
      <c r="C14" s="56">
        <f>'Прил 6'!C16</f>
        <v>-41.58043</v>
      </c>
      <c r="D14" s="56">
        <f>'Прил 6'!D16</f>
        <v>-51.975529999999999</v>
      </c>
      <c r="E14" s="56">
        <f>'Прил 6'!E16</f>
        <v>-62.370640000000002</v>
      </c>
    </row>
    <row r="15" spans="1:5" ht="31.5">
      <c r="A15" s="210" t="s">
        <v>143</v>
      </c>
      <c r="B15" s="65" t="s">
        <v>171</v>
      </c>
      <c r="C15" s="48">
        <f>C16+C19</f>
        <v>147.04814000000079</v>
      </c>
      <c r="D15" s="48">
        <f t="shared" ref="D15:E15" si="3">D16+D19</f>
        <v>0</v>
      </c>
      <c r="E15" s="48">
        <f t="shared" si="3"/>
        <v>0</v>
      </c>
    </row>
    <row r="16" spans="1:5" s="53" customFormat="1">
      <c r="A16" s="50" t="s">
        <v>144</v>
      </c>
      <c r="B16" s="51" t="s">
        <v>124</v>
      </c>
      <c r="C16" s="52">
        <f>SUM(C17)</f>
        <v>-2612.6</v>
      </c>
      <c r="D16" s="48">
        <f>SUM(D17)</f>
        <v>-1779.1999999999998</v>
      </c>
      <c r="E16" s="48">
        <f t="shared" ref="D16:E17" si="4">SUM(E17)</f>
        <v>-1944.1</v>
      </c>
    </row>
    <row r="17" spans="1:9">
      <c r="A17" s="49" t="s">
        <v>145</v>
      </c>
      <c r="B17" s="54" t="s">
        <v>125</v>
      </c>
      <c r="C17" s="55">
        <f>SUM(C18)</f>
        <v>-2612.6</v>
      </c>
      <c r="D17" s="56">
        <f t="shared" si="4"/>
        <v>-1779.1999999999998</v>
      </c>
      <c r="E17" s="56">
        <f t="shared" si="4"/>
        <v>-1944.1</v>
      </c>
    </row>
    <row r="18" spans="1:9" ht="31.5">
      <c r="A18" s="49" t="s">
        <v>146</v>
      </c>
      <c r="B18" s="195" t="s">
        <v>172</v>
      </c>
      <c r="C18" s="55">
        <f>-('Прил 1'!C7+C10)</f>
        <v>-2612.6</v>
      </c>
      <c r="D18" s="55">
        <f>-('Прил 1'!D7+D10)</f>
        <v>-1779.1999999999998</v>
      </c>
      <c r="E18" s="55">
        <f>-('Прил 1'!E7+E10)</f>
        <v>-1944.1</v>
      </c>
    </row>
    <row r="19" spans="1:9" s="53" customFormat="1">
      <c r="A19" s="50" t="s">
        <v>147</v>
      </c>
      <c r="B19" s="57" t="s">
        <v>126</v>
      </c>
      <c r="C19" s="52">
        <f>SUM(C20)</f>
        <v>2759.6481400000007</v>
      </c>
      <c r="D19" s="48">
        <f t="shared" ref="C19:E20" si="5">SUM(D20)</f>
        <v>1779.2</v>
      </c>
      <c r="E19" s="48">
        <f t="shared" si="5"/>
        <v>1944.1</v>
      </c>
    </row>
    <row r="20" spans="1:9">
      <c r="A20" s="58" t="s">
        <v>148</v>
      </c>
      <c r="B20" s="59" t="s">
        <v>127</v>
      </c>
      <c r="C20" s="55">
        <f t="shared" si="5"/>
        <v>2759.6481400000007</v>
      </c>
      <c r="D20" s="56">
        <f t="shared" si="5"/>
        <v>1779.2</v>
      </c>
      <c r="E20" s="56">
        <f t="shared" si="5"/>
        <v>1944.1</v>
      </c>
    </row>
    <row r="21" spans="1:9" ht="31.5">
      <c r="A21" s="60" t="s">
        <v>149</v>
      </c>
      <c r="B21" s="61" t="s">
        <v>173</v>
      </c>
      <c r="C21" s="55">
        <f>'Прил 2'!J7-C14</f>
        <v>2759.6481400000007</v>
      </c>
      <c r="D21" s="55">
        <f>'Прил 2'!K7-D14</f>
        <v>1779.2</v>
      </c>
      <c r="E21" s="55">
        <f>'Прил 2'!L7-E14</f>
        <v>1944.1</v>
      </c>
      <c r="G21" s="62"/>
      <c r="H21" s="62"/>
      <c r="I21" s="62"/>
    </row>
    <row r="24" spans="1:9" ht="28.15" customHeight="1"/>
    <row r="27" spans="1:9">
      <c r="C27" s="62"/>
      <c r="D27" s="62"/>
      <c r="E27" s="62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65" priority="1" stopIfTrue="1">
      <formula>#REF!&lt;&gt;""</formula>
    </cfRule>
  </conditionalFormatting>
  <pageMargins left="0.7" right="0.7" top="0.75" bottom="0.75" header="0.3" footer="0.3"/>
  <pageSetup paperSize="9" scale="37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4"/>
  <sheetViews>
    <sheetView view="pageBreakPreview" zoomScaleNormal="40" zoomScaleSheetLayoutView="100" workbookViewId="0">
      <selection activeCell="E17" sqref="E17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32" customHeight="1">
      <c r="A1" s="189"/>
      <c r="B1" s="176"/>
      <c r="C1" s="251" t="s">
        <v>218</v>
      </c>
      <c r="D1" s="251"/>
      <c r="E1" s="251"/>
    </row>
    <row r="2" spans="1:5">
      <c r="A2" s="266" t="s">
        <v>219</v>
      </c>
      <c r="B2" s="266"/>
      <c r="C2" s="266"/>
      <c r="D2" s="266"/>
      <c r="E2" s="266"/>
    </row>
    <row r="3" spans="1:5">
      <c r="A3" s="266"/>
      <c r="B3" s="266"/>
      <c r="C3" s="266"/>
      <c r="D3" s="266"/>
      <c r="E3" s="266"/>
    </row>
    <row r="4" spans="1:5" ht="41.25" customHeight="1">
      <c r="A4" s="266"/>
      <c r="B4" s="266"/>
      <c r="C4" s="266"/>
      <c r="D4" s="266"/>
      <c r="E4" s="266"/>
    </row>
    <row r="5" spans="1:5">
      <c r="A5" s="190"/>
      <c r="B5" s="190"/>
      <c r="C5" s="191"/>
      <c r="D5" s="188"/>
      <c r="E5" s="192"/>
    </row>
    <row r="6" spans="1:5">
      <c r="A6" s="267" t="s">
        <v>109</v>
      </c>
      <c r="B6" s="267" t="s">
        <v>182</v>
      </c>
      <c r="C6" s="269" t="s">
        <v>183</v>
      </c>
      <c r="D6" s="270"/>
      <c r="E6" s="271"/>
    </row>
    <row r="7" spans="1:5">
      <c r="A7" s="268"/>
      <c r="B7" s="268"/>
      <c r="C7" s="247" t="s">
        <v>188</v>
      </c>
      <c r="D7" s="208" t="s">
        <v>206</v>
      </c>
      <c r="E7" s="208" t="s">
        <v>209</v>
      </c>
    </row>
    <row r="8" spans="1:5">
      <c r="A8" s="83">
        <v>1</v>
      </c>
      <c r="B8" s="84">
        <v>2</v>
      </c>
      <c r="C8" s="85">
        <v>3</v>
      </c>
      <c r="D8" s="81">
        <v>4</v>
      </c>
      <c r="E8" s="81">
        <v>5</v>
      </c>
    </row>
    <row r="9" spans="1:5" ht="31.5">
      <c r="A9" s="71" t="s">
        <v>110</v>
      </c>
      <c r="B9" s="72" t="s">
        <v>111</v>
      </c>
      <c r="C9" s="69">
        <f>C11</f>
        <v>0</v>
      </c>
      <c r="D9" s="69">
        <f>D11</f>
        <v>0</v>
      </c>
      <c r="E9" s="69">
        <f>E11</f>
        <v>0</v>
      </c>
    </row>
    <row r="10" spans="1:5">
      <c r="A10" s="73"/>
      <c r="B10" s="74" t="s">
        <v>151</v>
      </c>
      <c r="C10" s="75"/>
      <c r="D10" s="70"/>
      <c r="E10" s="70"/>
    </row>
    <row r="11" spans="1:5">
      <c r="A11" s="73">
        <v>1</v>
      </c>
      <c r="B11" s="74" t="s">
        <v>113</v>
      </c>
      <c r="C11" s="193">
        <v>0</v>
      </c>
      <c r="D11" s="193">
        <v>0</v>
      </c>
      <c r="E11" s="193">
        <v>0</v>
      </c>
    </row>
    <row r="12" spans="1:5" ht="31.5">
      <c r="A12" s="73">
        <v>2</v>
      </c>
      <c r="B12" s="77" t="s">
        <v>114</v>
      </c>
      <c r="C12" s="76"/>
      <c r="D12" s="76"/>
      <c r="E12" s="76"/>
    </row>
    <row r="13" spans="1:5" ht="31.5">
      <c r="A13" s="82" t="s">
        <v>150</v>
      </c>
      <c r="B13" s="78" t="s">
        <v>115</v>
      </c>
      <c r="C13" s="69">
        <f>C16</f>
        <v>-41.58043</v>
      </c>
      <c r="D13" s="69">
        <f>D16</f>
        <v>-51.975529999999999</v>
      </c>
      <c r="E13" s="69">
        <f>E16</f>
        <v>-62.370640000000002</v>
      </c>
    </row>
    <row r="14" spans="1:5">
      <c r="A14" s="71"/>
      <c r="B14" s="74" t="s">
        <v>112</v>
      </c>
      <c r="C14" s="69"/>
      <c r="D14" s="69"/>
      <c r="E14" s="69"/>
    </row>
    <row r="15" spans="1:5">
      <c r="A15" s="73">
        <v>1</v>
      </c>
      <c r="B15" s="74" t="s">
        <v>113</v>
      </c>
      <c r="C15" s="69"/>
      <c r="D15" s="69"/>
      <c r="E15" s="69"/>
    </row>
    <row r="16" spans="1:5" ht="31.5">
      <c r="A16" s="73">
        <v>2</v>
      </c>
      <c r="B16" s="77" t="s">
        <v>114</v>
      </c>
      <c r="C16" s="79">
        <v>-41.58043</v>
      </c>
      <c r="D16" s="79">
        <v>-51.975529999999999</v>
      </c>
      <c r="E16" s="79">
        <v>-62.370640000000002</v>
      </c>
    </row>
    <row r="17" spans="1:5">
      <c r="A17" s="73"/>
      <c r="B17" s="80" t="s">
        <v>22</v>
      </c>
      <c r="C17" s="76">
        <f>C11+C16</f>
        <v>-41.58043</v>
      </c>
      <c r="D17" s="76">
        <f>D11+D16</f>
        <v>-51.975529999999999</v>
      </c>
      <c r="E17" s="76">
        <f>E11+E16</f>
        <v>-62.370640000000002</v>
      </c>
    </row>
    <row r="22" spans="1:5">
      <c r="D22" s="5"/>
    </row>
    <row r="23" spans="1:5">
      <c r="D23" s="5"/>
    </row>
    <row r="24" spans="1:5">
      <c r="D24" s="5"/>
    </row>
  </sheetData>
  <mergeCells count="5">
    <mergeCell ref="A2:E4"/>
    <mergeCell ref="A6:A7"/>
    <mergeCell ref="B6:B7"/>
    <mergeCell ref="C6:E6"/>
    <mergeCell ref="C1:E1"/>
  </mergeCells>
  <pageMargins left="0.7" right="0.7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</vt:lpstr>
      <vt:lpstr>Прил 4</vt:lpstr>
      <vt:lpstr>Прил 5</vt:lpstr>
      <vt:lpstr>Прил 6</vt:lpstr>
      <vt:lpstr>_1Excel_BuiltIn_Print_Area_1_1_1</vt:lpstr>
      <vt:lpstr>'Прил 3'!_Toc105952698</vt:lpstr>
      <vt:lpstr>Excel_BuiltIn_Print_Area_1</vt:lpstr>
      <vt:lpstr>Excel_BuiltIn_Print_Area_1_1</vt:lpstr>
      <vt:lpstr>'Прил 3'!Excel_BuiltIn_Print_Area_5</vt:lpstr>
      <vt:lpstr>'Прил 3'!Excel_BuiltIn_Print_Area_5_1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2024-11-05T06:05:55Z</cp:lastPrinted>
  <dcterms:created xsi:type="dcterms:W3CDTF">2007-12-21T10:22:00Z</dcterms:created>
  <dcterms:modified xsi:type="dcterms:W3CDTF">2025-01-20T06:43:00Z</dcterms:modified>
</cp:coreProperties>
</file>