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2'!$A$6:$L$111</definedName>
    <definedName name="_xlnm._FilterDatabase" localSheetId="2" hidden="1">'Прил 3'!$A$6:$K$108</definedName>
    <definedName name="_xlnm._FilterDatabase" localSheetId="3" hidden="1">'Прил 4'!$A$7:$L$137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2'!$A$1:$L$111</definedName>
    <definedName name="_xlnm.Print_Area" localSheetId="2">'Прил 3'!$A$1:$K$108</definedName>
    <definedName name="_xlnm.Print_Area" localSheetId="3">'Прил 4'!$A$1:$L$137</definedName>
  </definedNames>
  <calcPr calcId="125725"/>
  <fileRecoveryPr autoRecover="0"/>
</workbook>
</file>

<file path=xl/calcChain.xml><?xml version="1.0" encoding="utf-8"?>
<calcChain xmlns="http://schemas.openxmlformats.org/spreadsheetml/2006/main">
  <c r="J87" i="6"/>
  <c r="K101" i="9"/>
  <c r="K100" s="1"/>
  <c r="K99" s="1"/>
  <c r="K98" s="1"/>
  <c r="K97" s="1"/>
  <c r="K102"/>
  <c r="L102"/>
  <c r="L101" s="1"/>
  <c r="L100" s="1"/>
  <c r="L99" s="1"/>
  <c r="L98" s="1"/>
  <c r="L97" s="1"/>
  <c r="J97"/>
  <c r="J98"/>
  <c r="J99"/>
  <c r="J100"/>
  <c r="J101"/>
  <c r="J102"/>
  <c r="J61" i="6" l="1"/>
  <c r="I60" i="18"/>
  <c r="K72"/>
  <c r="K71" s="1"/>
  <c r="K70" s="1"/>
  <c r="K69" s="1"/>
  <c r="J73"/>
  <c r="J72" s="1"/>
  <c r="J71" s="1"/>
  <c r="J70" s="1"/>
  <c r="J69" s="1"/>
  <c r="K73"/>
  <c r="I69"/>
  <c r="I70"/>
  <c r="I71"/>
  <c r="I72"/>
  <c r="I73"/>
  <c r="L72" i="6"/>
  <c r="L71" s="1"/>
  <c r="L70" s="1"/>
  <c r="K73"/>
  <c r="K72" s="1"/>
  <c r="K71" s="1"/>
  <c r="K70" s="1"/>
  <c r="L73"/>
  <c r="J70"/>
  <c r="J71"/>
  <c r="J72"/>
  <c r="J73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97"/>
  <c r="K97"/>
  <c r="L65"/>
  <c r="K65"/>
  <c r="J65"/>
  <c r="E32" i="1"/>
  <c r="D32"/>
  <c r="C32"/>
  <c r="K20" i="9" l="1"/>
  <c r="L64" i="6"/>
  <c r="L63" s="1"/>
  <c r="L62" s="1"/>
  <c r="I64" i="18"/>
  <c r="I63" s="1"/>
  <c r="I62" s="1"/>
  <c r="I61" s="1"/>
  <c r="J95" i="9"/>
  <c r="J94" s="1"/>
  <c r="J93" s="1"/>
  <c r="J92" s="1"/>
  <c r="J91" s="1"/>
  <c r="L20"/>
  <c r="J20"/>
  <c r="J64" i="6"/>
  <c r="J63" s="1"/>
  <c r="J62" s="1"/>
  <c r="K120" i="9"/>
  <c r="K119" s="1"/>
  <c r="K118" s="1"/>
  <c r="K117" s="1"/>
  <c r="K116" s="1"/>
  <c r="K115" s="1"/>
  <c r="L120"/>
  <c r="L119" s="1"/>
  <c r="L118" s="1"/>
  <c r="L117" s="1"/>
  <c r="L116" s="1"/>
  <c r="L115" s="1"/>
  <c r="J120"/>
  <c r="J119" s="1"/>
  <c r="J118" s="1"/>
  <c r="J117" s="1"/>
  <c r="J116" s="1"/>
  <c r="J115" s="1"/>
  <c r="K64" i="18" l="1"/>
  <c r="K63" s="1"/>
  <c r="K62" s="1"/>
  <c r="K61" s="1"/>
  <c r="J64"/>
  <c r="J63" s="1"/>
  <c r="J62" s="1"/>
  <c r="J61" s="1"/>
  <c r="K64" i="6"/>
  <c r="K63" s="1"/>
  <c r="K62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0" i="18" l="1"/>
  <c r="J79" s="1"/>
  <c r="J78" s="1"/>
  <c r="J77" s="1"/>
  <c r="J76" s="1"/>
  <c r="J75" s="1"/>
  <c r="K80"/>
  <c r="K79" s="1"/>
  <c r="K78" s="1"/>
  <c r="K77" s="1"/>
  <c r="K76" s="1"/>
  <c r="K75" s="1"/>
  <c r="I80"/>
  <c r="I79" s="1"/>
  <c r="I78" s="1"/>
  <c r="I77" s="1"/>
  <c r="I76" s="1"/>
  <c r="I75" s="1"/>
  <c r="J68"/>
  <c r="J67" s="1"/>
  <c r="J66" s="1"/>
  <c r="J65" s="1"/>
  <c r="J60" s="1"/>
  <c r="K68"/>
  <c r="K67" s="1"/>
  <c r="K66" s="1"/>
  <c r="K65" s="1"/>
  <c r="K60" s="1"/>
  <c r="I68"/>
  <c r="I67" s="1"/>
  <c r="I66" s="1"/>
  <c r="I65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0" i="6"/>
  <c r="K79" s="1"/>
  <c r="K78" s="1"/>
  <c r="K77" s="1"/>
  <c r="K76" s="1"/>
  <c r="L80"/>
  <c r="L79" s="1"/>
  <c r="L78" s="1"/>
  <c r="L77" s="1"/>
  <c r="L76" s="1"/>
  <c r="J80"/>
  <c r="J79" s="1"/>
  <c r="J78" s="1"/>
  <c r="J77" s="1"/>
  <c r="J76" s="1"/>
  <c r="K68"/>
  <c r="K67" s="1"/>
  <c r="K66" s="1"/>
  <c r="K61" s="1"/>
  <c r="K60" s="1"/>
  <c r="L68"/>
  <c r="L67" s="1"/>
  <c r="L66" s="1"/>
  <c r="L61" s="1"/>
  <c r="L60" s="1"/>
  <c r="J68"/>
  <c r="J67" s="1"/>
  <c r="J66" s="1"/>
  <c r="J60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86" i="6" l="1"/>
  <c r="D23" i="1" l="1"/>
  <c r="E23"/>
  <c r="C23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L110" i="6"/>
  <c r="L109" s="1"/>
  <c r="L108" s="1"/>
  <c r="L107" s="1"/>
  <c r="L106" s="1"/>
  <c r="L105" s="1"/>
  <c r="K110"/>
  <c r="K109" l="1"/>
  <c r="K108" s="1"/>
  <c r="K107" s="1"/>
  <c r="K106" s="1"/>
  <c r="K105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85" i="6"/>
  <c r="J14"/>
  <c r="J13" s="1"/>
  <c r="J12" s="1"/>
  <c r="K86"/>
  <c r="K85" s="1"/>
  <c r="L86"/>
  <c r="L85" s="1"/>
  <c r="J94" i="18"/>
  <c r="J93" s="1"/>
  <c r="J92" s="1"/>
  <c r="J91" s="1"/>
  <c r="J90" s="1"/>
  <c r="J89" s="1"/>
  <c r="J88" s="1"/>
  <c r="K94"/>
  <c r="I94"/>
  <c r="I93" s="1"/>
  <c r="I92" s="1"/>
  <c r="I91" s="1"/>
  <c r="I90" s="1"/>
  <c r="I89" s="1"/>
  <c r="J87"/>
  <c r="J86" s="1"/>
  <c r="J85" s="1"/>
  <c r="K87"/>
  <c r="K86" s="1"/>
  <c r="K85" s="1"/>
  <c r="I87"/>
  <c r="I86" s="1"/>
  <c r="I85" s="1"/>
  <c r="J84"/>
  <c r="J83" s="1"/>
  <c r="J82" s="1"/>
  <c r="K84"/>
  <c r="K83" s="1"/>
  <c r="K82" s="1"/>
  <c r="I84"/>
  <c r="I83" s="1"/>
  <c r="I82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1" i="18"/>
  <c r="K100" s="1"/>
  <c r="K99" s="1"/>
  <c r="K98" s="1"/>
  <c r="K97" s="1"/>
  <c r="K96" s="1"/>
  <c r="K95" s="1"/>
  <c r="J101"/>
  <c r="J100" s="1"/>
  <c r="J99" s="1"/>
  <c r="J98" s="1"/>
  <c r="J97" s="1"/>
  <c r="J96" s="1"/>
  <c r="J95" s="1"/>
  <c r="I101"/>
  <c r="I100" s="1"/>
  <c r="I99" s="1"/>
  <c r="I98" s="1"/>
  <c r="I97" s="1"/>
  <c r="I96" s="1"/>
  <c r="I95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89"/>
  <c r="K88" s="1"/>
  <c r="L89"/>
  <c r="L88" s="1"/>
  <c r="J89"/>
  <c r="J88" s="1"/>
  <c r="K96"/>
  <c r="K95" s="1"/>
  <c r="L96"/>
  <c r="L95" s="1"/>
  <c r="J96"/>
  <c r="J95" s="1"/>
  <c r="J94" s="1"/>
  <c r="J93" s="1"/>
  <c r="J92" s="1"/>
  <c r="J91" s="1"/>
  <c r="K103"/>
  <c r="K102" s="1"/>
  <c r="L103"/>
  <c r="L102" s="1"/>
  <c r="J103"/>
  <c r="J102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59"/>
  <c r="K59"/>
  <c r="K81"/>
  <c r="K74" s="1"/>
  <c r="E8" i="1"/>
  <c r="D8"/>
  <c r="C8"/>
  <c r="J81" i="18"/>
  <c r="J74" s="1"/>
  <c r="I81"/>
  <c r="I74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93" i="18"/>
  <c r="K92" s="1"/>
  <c r="K91" s="1"/>
  <c r="K90" s="1"/>
  <c r="K89" s="1"/>
  <c r="K88" s="1"/>
  <c r="K37"/>
  <c r="K36" s="1"/>
  <c r="K35" s="1"/>
  <c r="K34" s="1"/>
  <c r="K89" i="9"/>
  <c r="K88" s="1"/>
  <c r="K85" s="1"/>
  <c r="K83"/>
  <c r="K82" s="1"/>
  <c r="K79" s="1"/>
  <c r="K48"/>
  <c r="K47" s="1"/>
  <c r="K46" s="1"/>
  <c r="K108"/>
  <c r="K107" s="1"/>
  <c r="K106" s="1"/>
  <c r="K103" s="1"/>
  <c r="L126"/>
  <c r="L125" s="1"/>
  <c r="L124" s="1"/>
  <c r="K131"/>
  <c r="K130" s="1"/>
  <c r="K129" s="1"/>
  <c r="K128" s="1"/>
  <c r="K127" s="1"/>
  <c r="L30" i="6"/>
  <c r="L48" i="9"/>
  <c r="L47" s="1"/>
  <c r="L46" s="1"/>
  <c r="K78"/>
  <c r="L108"/>
  <c r="L107" s="1"/>
  <c r="L106" s="1"/>
  <c r="L103" s="1"/>
  <c r="K114"/>
  <c r="K113" s="1"/>
  <c r="K112" s="1"/>
  <c r="K109" s="1"/>
  <c r="J126"/>
  <c r="J125" s="1"/>
  <c r="J124" s="1"/>
  <c r="L131"/>
  <c r="L130" s="1"/>
  <c r="L129" s="1"/>
  <c r="L128" s="1"/>
  <c r="L127" s="1"/>
  <c r="J48"/>
  <c r="J47" s="1"/>
  <c r="J46" s="1"/>
  <c r="J45" s="1"/>
  <c r="J44" s="1"/>
  <c r="J43" s="1"/>
  <c r="L78"/>
  <c r="J108"/>
  <c r="L114"/>
  <c r="L113" s="1"/>
  <c r="L112" s="1"/>
  <c r="L109" s="1"/>
  <c r="J131"/>
  <c r="J130" s="1"/>
  <c r="J129" s="1"/>
  <c r="J128" s="1"/>
  <c r="J127" s="1"/>
  <c r="J78"/>
  <c r="J114"/>
  <c r="J113" s="1"/>
  <c r="J112" s="1"/>
  <c r="J109" s="1"/>
  <c r="K126"/>
  <c r="K125" s="1"/>
  <c r="K124" s="1"/>
  <c r="L34"/>
  <c r="L33" s="1"/>
  <c r="L30" s="1"/>
  <c r="L29" s="1"/>
  <c r="J89"/>
  <c r="J88" s="1"/>
  <c r="J85" s="1"/>
  <c r="J84" i="6"/>
  <c r="I88" i="18"/>
  <c r="I55"/>
  <c r="I54" s="1"/>
  <c r="I59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84"/>
  <c r="K84"/>
  <c r="K22"/>
  <c r="K55"/>
  <c r="K54" s="1"/>
  <c r="K53" s="1"/>
  <c r="L22"/>
  <c r="J101"/>
  <c r="J100" s="1"/>
  <c r="J99" s="1"/>
  <c r="J98" s="1"/>
  <c r="J55"/>
  <c r="J54" s="1"/>
  <c r="J53" s="1"/>
  <c r="L83"/>
  <c r="L82" s="1"/>
  <c r="L75" s="1"/>
  <c r="L36"/>
  <c r="L35" s="1"/>
  <c r="L137" i="9"/>
  <c r="L136" s="1"/>
  <c r="L135" s="1"/>
  <c r="J34"/>
  <c r="J33" s="1"/>
  <c r="L101" i="6"/>
  <c r="L100" s="1"/>
  <c r="L99" s="1"/>
  <c r="L98" s="1"/>
  <c r="K94"/>
  <c r="K93" s="1"/>
  <c r="K92" s="1"/>
  <c r="K91" s="1"/>
  <c r="L42"/>
  <c r="L41" s="1"/>
  <c r="L40" s="1"/>
  <c r="L83" i="9"/>
  <c r="L82" s="1"/>
  <c r="J36" i="6"/>
  <c r="J35" s="1"/>
  <c r="J137" i="9"/>
  <c r="J136" s="1"/>
  <c r="J135" s="1"/>
  <c r="K137"/>
  <c r="K136" s="1"/>
  <c r="K135" s="1"/>
  <c r="K36" i="6"/>
  <c r="K35" s="1"/>
  <c r="K34" i="9"/>
  <c r="K33" s="1"/>
  <c r="L94" i="6"/>
  <c r="L93" s="1"/>
  <c r="L92" s="1"/>
  <c r="L91" s="1"/>
  <c r="J83"/>
  <c r="J82" s="1"/>
  <c r="J75" s="1"/>
  <c r="K83"/>
  <c r="K82" s="1"/>
  <c r="K75" s="1"/>
  <c r="J83" i="9"/>
  <c r="J82" s="1"/>
  <c r="J42" i="6"/>
  <c r="J41" s="1"/>
  <c r="J40" s="1"/>
  <c r="K42"/>
  <c r="K41" s="1"/>
  <c r="K40" s="1"/>
  <c r="K101"/>
  <c r="K100" s="1"/>
  <c r="K99" s="1"/>
  <c r="K98" s="1"/>
  <c r="J107" i="9" l="1"/>
  <c r="J106" s="1"/>
  <c r="J103" s="1"/>
  <c r="J72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1"/>
  <c r="K110" s="1"/>
  <c r="L121"/>
  <c r="J105"/>
  <c r="J104" s="1"/>
  <c r="L52" i="6"/>
  <c r="L51" s="1"/>
  <c r="L111" i="9"/>
  <c r="L110" s="1"/>
  <c r="J121"/>
  <c r="K121"/>
  <c r="K52" i="6"/>
  <c r="K51" s="1"/>
  <c r="K87" i="9"/>
  <c r="K86" s="1"/>
  <c r="K105"/>
  <c r="K104" s="1"/>
  <c r="K81"/>
  <c r="K80" s="1"/>
  <c r="J87"/>
  <c r="J86" s="1"/>
  <c r="L105"/>
  <c r="L104" s="1"/>
  <c r="J111"/>
  <c r="J110" s="1"/>
  <c r="L32"/>
  <c r="L31" s="1"/>
  <c r="K30"/>
  <c r="K29" s="1"/>
  <c r="K32"/>
  <c r="K31" s="1"/>
  <c r="K132"/>
  <c r="K134"/>
  <c r="K133" s="1"/>
  <c r="J30"/>
  <c r="J29" s="1"/>
  <c r="J32"/>
  <c r="J31" s="1"/>
  <c r="J132"/>
  <c r="J134"/>
  <c r="J133" s="1"/>
  <c r="L132"/>
  <c r="L134"/>
  <c r="L133" s="1"/>
  <c r="K123"/>
  <c r="K122" s="1"/>
  <c r="L123"/>
  <c r="L122" s="1"/>
  <c r="J123"/>
  <c r="J122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I8" i="18" l="1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<sst xmlns="http://schemas.openxmlformats.org/spreadsheetml/2006/main" count="1988" uniqueCount="228">
  <si>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</si>
  <si>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</si>
  <si>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</si>
  <si>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</si>
  <si>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</si>
  <si>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</si>
  <si>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</si>
  <si>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</si>
  <si>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</si>
  <si>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</si>
  <si>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</si>
  <si>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</si>
  <si>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</si>
  <si>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</si>
  <si>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</si>
  <si>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</si>
  <si>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</si>
  <si>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</si>
  <si>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</si>
  <si>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</si>
  <si>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</si>
  <si>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</si>
  <si>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</si>
  <si>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</si>
  <si>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</si>
  <si>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</si>
  <si>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</si>
  <si>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</si>
  <si>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</si>
  <si>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</si>
  <si>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</si>
  <si>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</si>
  <si>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</si>
  <si>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</si>
  <si>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</si>
  <si>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</si>
  <si>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</si>
  <si>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</si>
  <si>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</si>
  <si>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</si>
  <si>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</si>
  <si>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</si>
  <si>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</si>
  <si>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</si>
  <si>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</si>
  <si>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</si>
  <si>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</si>
  <si>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</si>
  <si>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</si>
  <si>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</si>
  <si>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</si>
  <si>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</si>
  <si>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</si>
  <si>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</si>
  <si>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</si>
  <si>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</si>
  <si>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</si>
  <si>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</si>
  <si>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</si>
  <si>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</si>
  <si>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</si>
  <si>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</si>
  <si>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</si>
  <si>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</si>
  <si>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</si>
  <si>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</si>
  <si>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</si>
  <si>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</si>
  <si>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</si>
  <si>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</si>
  <si>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</si>
  <si>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</si>
  <si>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</si>
  <si>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</si>
  <si>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</si>
  <si>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</si>
  <si>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</si>
  <si>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</si>
  <si>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</si>
  <si>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</si>
  <si>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</si>
  <si>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</si>
  <si>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</si>
  <si>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</si>
  <si>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</si>
  <si>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</si>
  <si>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</si>
  <si>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</si>
  <si>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</si>
  <si>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</si>
  <si>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</si>
  <si>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</si>
  <si>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</si>
  <si>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</si>
  <si>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</si>
  <si>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</si>
  <si>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</si>
  <si>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</si>
  <si>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</si>
  <si>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</si>
  <si>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</si>
  <si>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</si>
  <si>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</si>
  <si>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</si>
  <si>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</si>
  <si>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</si>
  <si>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</si>
  <si>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</si>
  <si>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</si>
  <si>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</si>
  <si>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</si>
  <si>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</si>
  <si>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</si>
  <si>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</si>
  <si>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</si>
  <si>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</si>
  <si>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</si>
  <si>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</si>
  <si>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</si>
  <si>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</si>
  <si>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</si>
  <si>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</si>
  <si>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</si>
  <si>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</si>
  <si>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</si>
  <si>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</si>
  <si>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</si>
  <si>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</si>
  <si>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</si>
  <si>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</si>
  <si>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</si>
  <si>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</si>
  <si>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</si>
  <si>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</si>
  <si>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</si>
  <si>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</si>
  <si>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</si>
  <si>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</si>
  <si>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</si>
  <si>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</si>
  <si>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</si>
  <si>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</si>
  <si>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</si>
  <si>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</si>
  <si>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</si>
  <si>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</si>
  <si>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</si>
  <si>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</si>
  <si>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</si>
  <si>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</si>
  <si>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</si>
  <si>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</si>
  <si>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</si>
  <si>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</si>
  <si>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</si>
  <si>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</si>
  <si>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</si>
  <si>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</si>
  <si>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</si>
  <si>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</si>
  <si>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</si>
  <si>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</si>
  <si>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</si>
  <si>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</si>
  <si>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</si>
  <si>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</si>
  <si>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</si>
  <si>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</si>
  <si>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</si>
  <si>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</si>
  <si>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</si>
  <si>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</si>
  <si>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</si>
  <si>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</si>
  <si>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</si>
  <si>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</si>
  <si>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</si>
  <si>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</si>
  <si>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</si>
  <si>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</si>
  <si>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</si>
  <si>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</si>
  <si>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</si>
  <si>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</si>
  <si>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</si>
  <si>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</si>
  <si>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</si>
  <si>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</si>
  <si>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</si>
  <si>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</si>
  <si>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</si>
  <si>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</si>
  <si>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</si>
  <si>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</si>
  <si>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</si>
  <si>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</si>
  <si>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</si>
  <si>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</si>
  <si>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</si>
  <si>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</si>
  <si>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</si>
  <si>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</si>
  <si>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</si>
  <si>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</si>
  <si>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</si>
  <si>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</si>
  <si>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</si>
  <si>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</si>
  <si>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</si>
  <si>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</si>
  <si>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</si>
  <si>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</si>
  <si>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</si>
  <si>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</si>
  <si>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</si>
  <si>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</si>
  <si>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</si>
  <si>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</si>
  <si>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</si>
  <si>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</si>
  <si>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</si>
  <si>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</si>
  <si>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</si>
  <si>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</si>
  <si>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</si>
  <si>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</si>
  <si>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</si>
  <si>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+100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</si>
</sst>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zoomScaleNormal="75" zoomScaleSheetLayoutView="100" workbookViewId="0">
      <selection activeCell="C23" sqref="C23:E23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4" t="s">
        <v>211</v>
      </c>
      <c r="D1" s="254"/>
      <c r="E1" s="254"/>
    </row>
    <row r="2" spans="1:5" ht="37.5" customHeight="1">
      <c r="A2" s="260" t="s">
        <v>156</v>
      </c>
      <c r="B2" s="260"/>
      <c r="C2" s="260"/>
      <c r="D2" s="260"/>
      <c r="E2" s="260"/>
    </row>
    <row r="3" spans="1:5">
      <c r="A3" s="130"/>
      <c r="B3" s="130"/>
      <c r="C3" s="261" t="s">
        <v>0</v>
      </c>
      <c r="D3" s="261"/>
      <c r="E3" s="261"/>
    </row>
    <row r="4" spans="1:5" ht="21" customHeight="1">
      <c r="A4" s="256" t="s">
        <v>1</v>
      </c>
      <c r="B4" s="258" t="s">
        <v>2</v>
      </c>
      <c r="C4" s="255" t="s">
        <v>3</v>
      </c>
      <c r="D4" s="255"/>
      <c r="E4" s="255"/>
    </row>
    <row r="5" spans="1:5">
      <c r="A5" s="257"/>
      <c r="B5" s="259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1938.9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1357.8000000000002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132.20000000000002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v>131.9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364.3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</f>
        <v>364.3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1"/>
  <sheetViews>
    <sheetView tabSelected="1" view="pageBreakPreview" topLeftCell="A81" zoomScale="90" zoomScaleNormal="75" zoomScaleSheetLayoutView="90" workbookViewId="0">
      <selection activeCell="J87" sqref="J87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4" t="s">
        <v>218</v>
      </c>
      <c r="K1" s="254"/>
      <c r="L1" s="254"/>
    </row>
    <row r="2" spans="1:13" ht="57.75" customHeight="1">
      <c r="A2" s="263" t="s">
        <v>219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2" t="s">
        <v>12</v>
      </c>
      <c r="B4" s="262" t="s">
        <v>21</v>
      </c>
      <c r="C4" s="262" t="s">
        <v>13</v>
      </c>
      <c r="D4" s="262" t="s">
        <v>179</v>
      </c>
      <c r="E4" s="262" t="s">
        <v>180</v>
      </c>
      <c r="F4" s="262"/>
      <c r="G4" s="262"/>
      <c r="H4" s="262"/>
      <c r="I4" s="262" t="s">
        <v>181</v>
      </c>
      <c r="J4" s="262" t="s">
        <v>64</v>
      </c>
      <c r="K4" s="262"/>
      <c r="L4" s="262"/>
    </row>
    <row r="5" spans="1:13">
      <c r="A5" s="262" t="s">
        <v>182</v>
      </c>
      <c r="B5" s="262" t="s">
        <v>182</v>
      </c>
      <c r="C5" s="262" t="s">
        <v>182</v>
      </c>
      <c r="D5" s="262" t="s">
        <v>182</v>
      </c>
      <c r="E5" s="262" t="s">
        <v>182</v>
      </c>
      <c r="F5" s="262"/>
      <c r="G5" s="262"/>
      <c r="H5" s="262"/>
      <c r="I5" s="262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2033.6859999999999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J9+J51+J60+J75+J91+J98</f>
        <v>2033.6859999999999</v>
      </c>
      <c r="K8" s="138">
        <f>K9+K51+K60+K75+K91+K98+K110</f>
        <v>1654.3</v>
      </c>
      <c r="L8" s="138">
        <f>L9+L51+L60+L75+L91+L98+L110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1152.8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462.99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462.99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462.99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412.99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412.99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v>412.99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684.31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684.01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684.01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204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v>204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50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v>50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51.01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51.01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v>51.01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131.9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131.9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131.9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131.9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131.9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121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>
      <c r="A60" s="144" t="s">
        <v>52</v>
      </c>
      <c r="B60" s="94">
        <v>910</v>
      </c>
      <c r="C60" s="152" t="s">
        <v>17</v>
      </c>
      <c r="D60" s="152"/>
      <c r="E60" s="101"/>
      <c r="F60" s="101"/>
      <c r="G60" s="101"/>
      <c r="H60" s="101"/>
      <c r="I60" s="101"/>
      <c r="J60" s="156">
        <f>J61</f>
        <v>360.286</v>
      </c>
      <c r="K60" s="156">
        <f t="shared" ref="K60:L60" si="14">K61</f>
        <v>352</v>
      </c>
      <c r="L60" s="156">
        <f t="shared" si="14"/>
        <v>362.5</v>
      </c>
    </row>
    <row r="61" spans="1:12">
      <c r="A61" s="144" t="s">
        <v>53</v>
      </c>
      <c r="B61" s="94">
        <v>910</v>
      </c>
      <c r="C61" s="101" t="s">
        <v>17</v>
      </c>
      <c r="D61" s="101" t="s">
        <v>29</v>
      </c>
      <c r="E61" s="157"/>
      <c r="F61" s="157"/>
      <c r="G61" s="157"/>
      <c r="H61" s="157"/>
      <c r="I61" s="101"/>
      <c r="J61" s="39">
        <f>J62+J66+J70</f>
        <v>360.286</v>
      </c>
      <c r="K61" s="39">
        <f t="shared" ref="K61:L61" si="15">K62+K66</f>
        <v>352</v>
      </c>
      <c r="L61" s="39">
        <f t="shared" si="15"/>
        <v>362.5</v>
      </c>
    </row>
    <row r="62" spans="1:12" ht="48" customHeight="1">
      <c r="A62" s="149" t="s">
        <v>202</v>
      </c>
      <c r="B62" s="94">
        <v>910</v>
      </c>
      <c r="C62" s="89" t="s">
        <v>17</v>
      </c>
      <c r="D62" s="89" t="s">
        <v>29</v>
      </c>
      <c r="E62" s="89" t="s">
        <v>31</v>
      </c>
      <c r="F62" s="89"/>
      <c r="G62" s="89"/>
      <c r="H62" s="89"/>
      <c r="I62" s="6"/>
      <c r="J62" s="39">
        <f>J63</f>
        <v>319.5</v>
      </c>
      <c r="K62" s="39">
        <f t="shared" ref="K62:L64" si="16">K63</f>
        <v>337.3</v>
      </c>
      <c r="L62" s="39">
        <f t="shared" si="16"/>
        <v>362.5</v>
      </c>
    </row>
    <row r="63" spans="1:12" ht="144" customHeight="1">
      <c r="A63" s="194" t="s">
        <v>217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/>
      <c r="J63" s="39">
        <f>J64</f>
        <v>319.5</v>
      </c>
      <c r="K63" s="39">
        <f t="shared" si="16"/>
        <v>337.3</v>
      </c>
      <c r="L63" s="39">
        <f t="shared" si="16"/>
        <v>362.5</v>
      </c>
    </row>
    <row r="64" spans="1:12" ht="22.5" customHeight="1">
      <c r="A64" s="95" t="s">
        <v>97</v>
      </c>
      <c r="B64" s="94">
        <v>910</v>
      </c>
      <c r="C64" s="89" t="s">
        <v>17</v>
      </c>
      <c r="D64" s="89" t="s">
        <v>29</v>
      </c>
      <c r="E64" s="89" t="s">
        <v>31</v>
      </c>
      <c r="F64" s="89" t="s">
        <v>34</v>
      </c>
      <c r="G64" s="89" t="s">
        <v>16</v>
      </c>
      <c r="H64" s="89" t="s">
        <v>54</v>
      </c>
      <c r="I64" s="6" t="s">
        <v>99</v>
      </c>
      <c r="J64" s="39">
        <f>J65</f>
        <v>319.5</v>
      </c>
      <c r="K64" s="39">
        <f t="shared" si="16"/>
        <v>337.3</v>
      </c>
      <c r="L64" s="39">
        <f t="shared" si="16"/>
        <v>362.5</v>
      </c>
    </row>
    <row r="65" spans="1:15" ht="31.5">
      <c r="A65" s="95" t="s">
        <v>98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54</v>
      </c>
      <c r="I65" s="6" t="s">
        <v>100</v>
      </c>
      <c r="J65" s="39">
        <f>334.3-J69</f>
        <v>319.5</v>
      </c>
      <c r="K65" s="39">
        <f>352-K69</f>
        <v>337.3</v>
      </c>
      <c r="L65" s="39">
        <f>362.5-L69</f>
        <v>362.5</v>
      </c>
      <c r="M65" s="240"/>
      <c r="N65" s="242"/>
      <c r="O65" s="242"/>
    </row>
    <row r="66" spans="1:15" ht="39.75" customHeight="1">
      <c r="A66" s="119" t="s">
        <v>203</v>
      </c>
      <c r="B66" s="94">
        <v>910</v>
      </c>
      <c r="C66" s="6" t="s">
        <v>17</v>
      </c>
      <c r="D66" s="6" t="s">
        <v>29</v>
      </c>
      <c r="E66" s="6" t="s">
        <v>210</v>
      </c>
      <c r="F66" s="6"/>
      <c r="G66" s="6"/>
      <c r="H66" s="6"/>
      <c r="I66" s="6"/>
      <c r="J66" s="39">
        <f>J67</f>
        <v>14.8</v>
      </c>
      <c r="K66" s="39">
        <f t="shared" ref="K66:L68" si="17">K67</f>
        <v>14.7</v>
      </c>
      <c r="L66" s="39">
        <f t="shared" si="17"/>
        <v>0</v>
      </c>
    </row>
    <row r="67" spans="1:15" ht="157.5">
      <c r="A67" s="194" t="s">
        <v>217</v>
      </c>
      <c r="B67" s="94">
        <v>910</v>
      </c>
      <c r="C67" s="89" t="s">
        <v>17</v>
      </c>
      <c r="D67" s="89" t="s">
        <v>29</v>
      </c>
      <c r="E67" s="89" t="s">
        <v>210</v>
      </c>
      <c r="F67" s="89" t="s">
        <v>34</v>
      </c>
      <c r="G67" s="89" t="s">
        <v>16</v>
      </c>
      <c r="H67" s="89" t="s">
        <v>54</v>
      </c>
      <c r="I67" s="6"/>
      <c r="J67" s="39">
        <f>J68</f>
        <v>14.8</v>
      </c>
      <c r="K67" s="39">
        <f t="shared" si="17"/>
        <v>14.7</v>
      </c>
      <c r="L67" s="39">
        <f t="shared" si="17"/>
        <v>0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210</v>
      </c>
      <c r="F68" s="89" t="s">
        <v>34</v>
      </c>
      <c r="G68" s="89" t="s">
        <v>16</v>
      </c>
      <c r="H68" s="89" t="s">
        <v>54</v>
      </c>
      <c r="I68" s="6" t="s">
        <v>99</v>
      </c>
      <c r="J68" s="39">
        <f>J69</f>
        <v>14.8</v>
      </c>
      <c r="K68" s="39">
        <f t="shared" si="17"/>
        <v>14.7</v>
      </c>
      <c r="L68" s="39">
        <f t="shared" si="17"/>
        <v>0</v>
      </c>
    </row>
    <row r="69" spans="1:15" ht="31.5">
      <c r="A69" s="95" t="s">
        <v>98</v>
      </c>
      <c r="B69" s="94">
        <v>910</v>
      </c>
      <c r="C69" s="89" t="s">
        <v>17</v>
      </c>
      <c r="D69" s="89" t="s">
        <v>29</v>
      </c>
      <c r="E69" s="89" t="s">
        <v>210</v>
      </c>
      <c r="F69" s="89" t="s">
        <v>34</v>
      </c>
      <c r="G69" s="89" t="s">
        <v>16</v>
      </c>
      <c r="H69" s="89" t="s">
        <v>54</v>
      </c>
      <c r="I69" s="6" t="s">
        <v>100</v>
      </c>
      <c r="J69" s="39">
        <v>14.8</v>
      </c>
      <c r="K69" s="39">
        <v>14.7</v>
      </c>
      <c r="L69" s="39">
        <v>0</v>
      </c>
    </row>
    <row r="70" spans="1:15" ht="36" customHeight="1">
      <c r="A70" s="149" t="s">
        <v>160</v>
      </c>
      <c r="B70" s="94">
        <v>910</v>
      </c>
      <c r="C70" s="89" t="s">
        <v>17</v>
      </c>
      <c r="D70" s="89" t="s">
        <v>29</v>
      </c>
      <c r="E70" s="89" t="s">
        <v>47</v>
      </c>
      <c r="F70" s="89"/>
      <c r="G70" s="89"/>
      <c r="H70" s="89"/>
      <c r="I70" s="6"/>
      <c r="J70" s="39">
        <f>J71</f>
        <v>25.986000000000001</v>
      </c>
      <c r="K70" s="39">
        <f t="shared" ref="K70:L73" si="18">K71</f>
        <v>0</v>
      </c>
      <c r="L70" s="39">
        <f t="shared" si="18"/>
        <v>0</v>
      </c>
    </row>
    <row r="71" spans="1:15" ht="47.25">
      <c r="A71" s="150" t="s">
        <v>161</v>
      </c>
      <c r="B71" s="94">
        <v>910</v>
      </c>
      <c r="C71" s="89" t="s">
        <v>17</v>
      </c>
      <c r="D71" s="89" t="s">
        <v>29</v>
      </c>
      <c r="E71" s="89" t="s">
        <v>47</v>
      </c>
      <c r="F71" s="89" t="s">
        <v>23</v>
      </c>
      <c r="G71" s="89"/>
      <c r="H71" s="89"/>
      <c r="I71" s="6"/>
      <c r="J71" s="39">
        <f>J72</f>
        <v>25.986000000000001</v>
      </c>
      <c r="K71" s="39">
        <f t="shared" si="18"/>
        <v>0</v>
      </c>
      <c r="L71" s="39">
        <f t="shared" si="18"/>
        <v>0</v>
      </c>
    </row>
    <row r="72" spans="1:15" ht="31.5">
      <c r="A72" s="150" t="s">
        <v>225</v>
      </c>
      <c r="B72" s="94">
        <v>910</v>
      </c>
      <c r="C72" s="89" t="s">
        <v>17</v>
      </c>
      <c r="D72" s="89" t="s">
        <v>29</v>
      </c>
      <c r="E72" s="89" t="s">
        <v>47</v>
      </c>
      <c r="F72" s="89" t="s">
        <v>23</v>
      </c>
      <c r="G72" s="89" t="s">
        <v>36</v>
      </c>
      <c r="H72" s="89" t="s">
        <v>226</v>
      </c>
      <c r="I72" s="6"/>
      <c r="J72" s="39">
        <f>J73</f>
        <v>25.986000000000001</v>
      </c>
      <c r="K72" s="39">
        <f t="shared" si="18"/>
        <v>0</v>
      </c>
      <c r="L72" s="39">
        <f t="shared" si="18"/>
        <v>0</v>
      </c>
    </row>
    <row r="73" spans="1:15" ht="21.75" customHeight="1">
      <c r="A73" s="95" t="s">
        <v>97</v>
      </c>
      <c r="B73" s="94">
        <v>910</v>
      </c>
      <c r="C73" s="89" t="s">
        <v>17</v>
      </c>
      <c r="D73" s="89" t="s">
        <v>29</v>
      </c>
      <c r="E73" s="89" t="s">
        <v>47</v>
      </c>
      <c r="F73" s="89" t="s">
        <v>23</v>
      </c>
      <c r="G73" s="89" t="s">
        <v>36</v>
      </c>
      <c r="H73" s="89" t="s">
        <v>226</v>
      </c>
      <c r="I73" s="6" t="s">
        <v>99</v>
      </c>
      <c r="J73" s="39">
        <f>J74</f>
        <v>25.986000000000001</v>
      </c>
      <c r="K73" s="39">
        <f t="shared" si="18"/>
        <v>0</v>
      </c>
      <c r="L73" s="39">
        <f t="shared" si="18"/>
        <v>0</v>
      </c>
    </row>
    <row r="74" spans="1:15" ht="31.5">
      <c r="A74" s="95" t="s">
        <v>98</v>
      </c>
      <c r="B74" s="94">
        <v>910</v>
      </c>
      <c r="C74" s="89" t="s">
        <v>17</v>
      </c>
      <c r="D74" s="89" t="s">
        <v>29</v>
      </c>
      <c r="E74" s="89" t="s">
        <v>47</v>
      </c>
      <c r="F74" s="89" t="s">
        <v>23</v>
      </c>
      <c r="G74" s="89" t="s">
        <v>36</v>
      </c>
      <c r="H74" s="89" t="s">
        <v>226</v>
      </c>
      <c r="I74" s="6" t="s">
        <v>100</v>
      </c>
      <c r="J74" s="39">
        <v>25.986000000000001</v>
      </c>
      <c r="K74" s="39">
        <v>0</v>
      </c>
      <c r="L74" s="39">
        <v>0</v>
      </c>
    </row>
    <row r="75" spans="1:15">
      <c r="A75" s="144" t="s">
        <v>20</v>
      </c>
      <c r="B75" s="94">
        <v>910</v>
      </c>
      <c r="C75" s="101" t="s">
        <v>19</v>
      </c>
      <c r="D75" s="101"/>
      <c r="E75" s="101"/>
      <c r="F75" s="101"/>
      <c r="G75" s="101"/>
      <c r="H75" s="40"/>
      <c r="I75" s="40"/>
      <c r="J75" s="138">
        <f>J82+J76</f>
        <v>301.89999999999998</v>
      </c>
      <c r="K75" s="138">
        <f t="shared" ref="K75:L75" si="19">K82+K76</f>
        <v>207.4</v>
      </c>
      <c r="L75" s="138">
        <f t="shared" si="19"/>
        <v>207.4</v>
      </c>
    </row>
    <row r="76" spans="1:15">
      <c r="A76" s="144" t="s">
        <v>55</v>
      </c>
      <c r="B76" s="94">
        <v>910</v>
      </c>
      <c r="C76" s="101" t="s">
        <v>19</v>
      </c>
      <c r="D76" s="101" t="s">
        <v>27</v>
      </c>
      <c r="E76" s="101"/>
      <c r="F76" s="101"/>
      <c r="G76" s="101"/>
      <c r="H76" s="137"/>
      <c r="I76" s="137"/>
      <c r="J76" s="138">
        <f>J77</f>
        <v>30</v>
      </c>
      <c r="K76" s="138">
        <f t="shared" ref="K76:L80" si="20">K77</f>
        <v>30</v>
      </c>
      <c r="L76" s="138">
        <f t="shared" si="20"/>
        <v>30</v>
      </c>
    </row>
    <row r="77" spans="1:15" ht="31.5">
      <c r="A77" s="149" t="s">
        <v>160</v>
      </c>
      <c r="B77" s="94">
        <v>910</v>
      </c>
      <c r="C77" s="6" t="s">
        <v>19</v>
      </c>
      <c r="D77" s="6" t="s">
        <v>27</v>
      </c>
      <c r="E77" s="6" t="s">
        <v>47</v>
      </c>
      <c r="F77" s="6"/>
      <c r="G77" s="6"/>
      <c r="H77" s="40"/>
      <c r="I77" s="40"/>
      <c r="J77" s="41">
        <f>J78</f>
        <v>30</v>
      </c>
      <c r="K77" s="41">
        <f t="shared" si="20"/>
        <v>30</v>
      </c>
      <c r="L77" s="41">
        <f t="shared" si="20"/>
        <v>30</v>
      </c>
    </row>
    <row r="78" spans="1:15" ht="47.25">
      <c r="A78" s="150" t="s">
        <v>161</v>
      </c>
      <c r="B78" s="94">
        <v>910</v>
      </c>
      <c r="C78" s="6" t="s">
        <v>19</v>
      </c>
      <c r="D78" s="6" t="s">
        <v>27</v>
      </c>
      <c r="E78" s="6" t="s">
        <v>47</v>
      </c>
      <c r="F78" s="6" t="s">
        <v>23</v>
      </c>
      <c r="G78" s="6"/>
      <c r="H78" s="40"/>
      <c r="I78" s="40"/>
      <c r="J78" s="41">
        <f>J79</f>
        <v>30</v>
      </c>
      <c r="K78" s="41">
        <f t="shared" si="20"/>
        <v>30</v>
      </c>
      <c r="L78" s="41">
        <f t="shared" si="20"/>
        <v>30</v>
      </c>
    </row>
    <row r="79" spans="1:15" ht="63">
      <c r="A79" s="119" t="s">
        <v>204</v>
      </c>
      <c r="B79" s="94">
        <v>910</v>
      </c>
      <c r="C79" s="6" t="s">
        <v>19</v>
      </c>
      <c r="D79" s="6" t="s">
        <v>27</v>
      </c>
      <c r="E79" s="6">
        <v>89</v>
      </c>
      <c r="F79" s="6">
        <v>1</v>
      </c>
      <c r="G79" s="6" t="s">
        <v>36</v>
      </c>
      <c r="H79" s="6" t="s">
        <v>205</v>
      </c>
      <c r="I79" s="88"/>
      <c r="J79" s="41">
        <f>J80</f>
        <v>30</v>
      </c>
      <c r="K79" s="41">
        <f t="shared" si="20"/>
        <v>30</v>
      </c>
      <c r="L79" s="41">
        <f t="shared" si="20"/>
        <v>30</v>
      </c>
    </row>
    <row r="80" spans="1:15" ht="31.5">
      <c r="A80" s="95" t="s">
        <v>97</v>
      </c>
      <c r="B80" s="94">
        <v>910</v>
      </c>
      <c r="C80" s="6" t="s">
        <v>19</v>
      </c>
      <c r="D80" s="6" t="s">
        <v>27</v>
      </c>
      <c r="E80" s="6">
        <v>89</v>
      </c>
      <c r="F80" s="6">
        <v>1</v>
      </c>
      <c r="G80" s="6" t="s">
        <v>36</v>
      </c>
      <c r="H80" s="6" t="s">
        <v>205</v>
      </c>
      <c r="I80" s="88" t="s">
        <v>99</v>
      </c>
      <c r="J80" s="41">
        <f>J81</f>
        <v>30</v>
      </c>
      <c r="K80" s="41">
        <f t="shared" si="20"/>
        <v>30</v>
      </c>
      <c r="L80" s="41">
        <f t="shared" si="20"/>
        <v>30</v>
      </c>
    </row>
    <row r="81" spans="1:13" ht="31.5">
      <c r="A81" s="95" t="s">
        <v>98</v>
      </c>
      <c r="B81" s="94">
        <v>910</v>
      </c>
      <c r="C81" s="6" t="s">
        <v>19</v>
      </c>
      <c r="D81" s="6" t="s">
        <v>27</v>
      </c>
      <c r="E81" s="6">
        <v>89</v>
      </c>
      <c r="F81" s="6">
        <v>1</v>
      </c>
      <c r="G81" s="6" t="s">
        <v>36</v>
      </c>
      <c r="H81" s="6" t="s">
        <v>205</v>
      </c>
      <c r="I81" s="88" t="s">
        <v>100</v>
      </c>
      <c r="J81" s="41">
        <v>30</v>
      </c>
      <c r="K81" s="41">
        <v>30</v>
      </c>
      <c r="L81" s="41">
        <v>30</v>
      </c>
    </row>
    <row r="82" spans="1:13">
      <c r="A82" s="144" t="s">
        <v>56</v>
      </c>
      <c r="B82" s="94">
        <v>910</v>
      </c>
      <c r="C82" s="101" t="s">
        <v>19</v>
      </c>
      <c r="D82" s="101" t="s">
        <v>28</v>
      </c>
      <c r="E82" s="101"/>
      <c r="F82" s="101"/>
      <c r="G82" s="147"/>
      <c r="H82" s="137"/>
      <c r="I82" s="137"/>
      <c r="J82" s="138">
        <f>J83</f>
        <v>271.89999999999998</v>
      </c>
      <c r="K82" s="138">
        <f t="shared" ref="K82:L82" si="21">K83</f>
        <v>177.4</v>
      </c>
      <c r="L82" s="138">
        <f t="shared" si="21"/>
        <v>177.4</v>
      </c>
    </row>
    <row r="83" spans="1:13" ht="31.5">
      <c r="A83" s="149" t="s">
        <v>160</v>
      </c>
      <c r="B83" s="94">
        <v>910</v>
      </c>
      <c r="C83" s="6" t="s">
        <v>19</v>
      </c>
      <c r="D83" s="6" t="s">
        <v>28</v>
      </c>
      <c r="E83" s="6" t="s">
        <v>47</v>
      </c>
      <c r="F83" s="6"/>
      <c r="G83" s="147"/>
      <c r="H83" s="40"/>
      <c r="I83" s="40"/>
      <c r="J83" s="41">
        <f>J85+J88</f>
        <v>271.89999999999998</v>
      </c>
      <c r="K83" s="41">
        <f>K85+K88</f>
        <v>177.4</v>
      </c>
      <c r="L83" s="41">
        <f>L85+L88</f>
        <v>177.4</v>
      </c>
    </row>
    <row r="84" spans="1:13" ht="47.25">
      <c r="A84" s="150" t="s">
        <v>161</v>
      </c>
      <c r="B84" s="94">
        <v>910</v>
      </c>
      <c r="C84" s="6" t="s">
        <v>19</v>
      </c>
      <c r="D84" s="6" t="s">
        <v>28</v>
      </c>
      <c r="E84" s="6" t="s">
        <v>47</v>
      </c>
      <c r="F84" s="120">
        <v>1</v>
      </c>
      <c r="G84" s="147"/>
      <c r="H84" s="40"/>
      <c r="I84" s="40"/>
      <c r="J84" s="41">
        <f>J85+J88</f>
        <v>271.89999999999998</v>
      </c>
      <c r="K84" s="41">
        <f>K85+K88</f>
        <v>177.4</v>
      </c>
      <c r="L84" s="41">
        <f>L85+L88</f>
        <v>177.4</v>
      </c>
    </row>
    <row r="85" spans="1:13">
      <c r="A85" s="95" t="s">
        <v>57</v>
      </c>
      <c r="B85" s="94">
        <v>910</v>
      </c>
      <c r="C85" s="6" t="s">
        <v>19</v>
      </c>
      <c r="D85" s="6" t="s">
        <v>28</v>
      </c>
      <c r="E85" s="6" t="s">
        <v>47</v>
      </c>
      <c r="F85" s="120">
        <v>1</v>
      </c>
      <c r="G85" s="89" t="s">
        <v>36</v>
      </c>
      <c r="H85" s="120">
        <v>43010</v>
      </c>
      <c r="I85" s="40"/>
      <c r="J85" s="41">
        <f>J86</f>
        <v>178</v>
      </c>
      <c r="K85" s="41">
        <f t="shared" ref="K85:L85" si="22">K86</f>
        <v>78</v>
      </c>
      <c r="L85" s="41">
        <f t="shared" si="22"/>
        <v>78</v>
      </c>
    </row>
    <row r="86" spans="1:13" ht="17.25" customHeight="1">
      <c r="A86" s="95" t="s">
        <v>97</v>
      </c>
      <c r="B86" s="94">
        <v>910</v>
      </c>
      <c r="C86" s="6" t="s">
        <v>19</v>
      </c>
      <c r="D86" s="6" t="s">
        <v>28</v>
      </c>
      <c r="E86" s="6" t="s">
        <v>47</v>
      </c>
      <c r="F86" s="120">
        <v>1</v>
      </c>
      <c r="G86" s="89" t="s">
        <v>36</v>
      </c>
      <c r="H86" s="120">
        <v>43010</v>
      </c>
      <c r="I86" s="120">
        <v>200</v>
      </c>
      <c r="J86" s="41">
        <f>J87</f>
        <v>178</v>
      </c>
      <c r="K86" s="41">
        <f>K87</f>
        <v>78</v>
      </c>
      <c r="L86" s="41">
        <f>L87</f>
        <v>78</v>
      </c>
    </row>
    <row r="87" spans="1:13" ht="31.5">
      <c r="A87" s="95" t="s">
        <v>98</v>
      </c>
      <c r="B87" s="94">
        <v>910</v>
      </c>
      <c r="C87" s="6" t="s">
        <v>19</v>
      </c>
      <c r="D87" s="6" t="s">
        <v>28</v>
      </c>
      <c r="E87" s="6" t="s">
        <v>47</v>
      </c>
      <c r="F87" s="120">
        <v>1</v>
      </c>
      <c r="G87" s="89" t="s">
        <v>36</v>
      </c>
      <c r="H87" s="120">
        <v>43010</v>
      </c>
      <c r="I87" s="120">
        <v>240</v>
      </c>
      <c r="J87" s="41">
        <f>78+100</f>
        <v>178</v>
      </c>
      <c r="K87" s="41">
        <v>78</v>
      </c>
      <c r="L87" s="41">
        <v>78</v>
      </c>
      <c r="M87" s="244" t="s">
        <v>227</v>
      </c>
    </row>
    <row r="88" spans="1:13" ht="19.5" customHeight="1">
      <c r="A88" s="95" t="s">
        <v>136</v>
      </c>
      <c r="B88" s="94">
        <v>910</v>
      </c>
      <c r="C88" s="6" t="s">
        <v>19</v>
      </c>
      <c r="D88" s="6" t="s">
        <v>28</v>
      </c>
      <c r="E88" s="6" t="s">
        <v>47</v>
      </c>
      <c r="F88" s="120">
        <v>1</v>
      </c>
      <c r="G88" s="89" t="s">
        <v>36</v>
      </c>
      <c r="H88" s="120">
        <v>43040</v>
      </c>
      <c r="I88" s="40"/>
      <c r="J88" s="41">
        <f>J89</f>
        <v>93.9</v>
      </c>
      <c r="K88" s="41">
        <f t="shared" ref="K88:L89" si="23">K89</f>
        <v>99.4</v>
      </c>
      <c r="L88" s="41">
        <f t="shared" si="23"/>
        <v>99.4</v>
      </c>
    </row>
    <row r="89" spans="1:13" ht="16.5" customHeight="1">
      <c r="A89" s="95" t="s">
        <v>97</v>
      </c>
      <c r="B89" s="94">
        <v>910</v>
      </c>
      <c r="C89" s="6" t="s">
        <v>19</v>
      </c>
      <c r="D89" s="6" t="s">
        <v>28</v>
      </c>
      <c r="E89" s="6" t="s">
        <v>47</v>
      </c>
      <c r="F89" s="120">
        <v>1</v>
      </c>
      <c r="G89" s="89" t="s">
        <v>36</v>
      </c>
      <c r="H89" s="120">
        <v>43040</v>
      </c>
      <c r="I89" s="120">
        <v>200</v>
      </c>
      <c r="J89" s="41">
        <f>J90</f>
        <v>93.9</v>
      </c>
      <c r="K89" s="41">
        <f t="shared" si="23"/>
        <v>99.4</v>
      </c>
      <c r="L89" s="41">
        <f t="shared" si="23"/>
        <v>99.4</v>
      </c>
    </row>
    <row r="90" spans="1:13" ht="38.25" customHeight="1">
      <c r="A90" s="95" t="s">
        <v>98</v>
      </c>
      <c r="B90" s="94">
        <v>910</v>
      </c>
      <c r="C90" s="6" t="s">
        <v>19</v>
      </c>
      <c r="D90" s="6" t="s">
        <v>28</v>
      </c>
      <c r="E90" s="6" t="s">
        <v>47</v>
      </c>
      <c r="F90" s="120">
        <v>1</v>
      </c>
      <c r="G90" s="89" t="s">
        <v>36</v>
      </c>
      <c r="H90" s="120">
        <v>43040</v>
      </c>
      <c r="I90" s="120">
        <v>240</v>
      </c>
      <c r="J90" s="41">
        <v>93.9</v>
      </c>
      <c r="K90" s="41">
        <v>99.4</v>
      </c>
      <c r="L90" s="41">
        <v>99.4</v>
      </c>
    </row>
    <row r="91" spans="1:13">
      <c r="A91" s="144" t="s">
        <v>58</v>
      </c>
      <c r="B91" s="94">
        <v>910</v>
      </c>
      <c r="C91" s="101" t="s">
        <v>30</v>
      </c>
      <c r="D91" s="101"/>
      <c r="E91" s="102"/>
      <c r="F91" s="101"/>
      <c r="G91" s="101"/>
      <c r="H91" s="101"/>
      <c r="I91" s="153"/>
      <c r="J91" s="142">
        <f t="shared" ref="J91:L96" si="24">J92</f>
        <v>85.8</v>
      </c>
      <c r="K91" s="142">
        <f t="shared" si="24"/>
        <v>56.589999999999996</v>
      </c>
      <c r="L91" s="142">
        <f t="shared" si="24"/>
        <v>26.594999999999999</v>
      </c>
    </row>
    <row r="92" spans="1:13">
      <c r="A92" s="158" t="s">
        <v>26</v>
      </c>
      <c r="B92" s="94">
        <v>910</v>
      </c>
      <c r="C92" s="101" t="s">
        <v>30</v>
      </c>
      <c r="D92" s="101" t="s">
        <v>16</v>
      </c>
      <c r="E92" s="153"/>
      <c r="F92" s="101"/>
      <c r="G92" s="101"/>
      <c r="H92" s="101"/>
      <c r="I92" s="153"/>
      <c r="J92" s="142">
        <f t="shared" si="24"/>
        <v>85.8</v>
      </c>
      <c r="K92" s="142">
        <f t="shared" si="24"/>
        <v>56.589999999999996</v>
      </c>
      <c r="L92" s="142">
        <f t="shared" si="24"/>
        <v>26.594999999999999</v>
      </c>
    </row>
    <row r="93" spans="1:13" ht="31.5">
      <c r="A93" s="149" t="s">
        <v>160</v>
      </c>
      <c r="B93" s="94">
        <v>910</v>
      </c>
      <c r="C93" s="6" t="s">
        <v>30</v>
      </c>
      <c r="D93" s="6" t="s">
        <v>16</v>
      </c>
      <c r="E93" s="6">
        <v>89</v>
      </c>
      <c r="F93" s="6"/>
      <c r="G93" s="6"/>
      <c r="H93" s="6"/>
      <c r="I93" s="88"/>
      <c r="J93" s="143">
        <f t="shared" si="24"/>
        <v>85.8</v>
      </c>
      <c r="K93" s="143">
        <f t="shared" si="24"/>
        <v>56.589999999999996</v>
      </c>
      <c r="L93" s="143">
        <f t="shared" si="24"/>
        <v>26.594999999999999</v>
      </c>
    </row>
    <row r="94" spans="1:13" ht="47.25">
      <c r="A94" s="150" t="s">
        <v>161</v>
      </c>
      <c r="B94" s="94">
        <v>910</v>
      </c>
      <c r="C94" s="6" t="s">
        <v>30</v>
      </c>
      <c r="D94" s="6" t="s">
        <v>16</v>
      </c>
      <c r="E94" s="6">
        <v>89</v>
      </c>
      <c r="F94" s="6">
        <v>1</v>
      </c>
      <c r="G94" s="6"/>
      <c r="H94" s="6"/>
      <c r="I94" s="88"/>
      <c r="J94" s="143">
        <f t="shared" si="24"/>
        <v>85.8</v>
      </c>
      <c r="K94" s="143">
        <f t="shared" si="24"/>
        <v>56.589999999999996</v>
      </c>
      <c r="L94" s="143">
        <f t="shared" si="24"/>
        <v>26.594999999999999</v>
      </c>
    </row>
    <row r="95" spans="1:13">
      <c r="A95" s="96" t="s">
        <v>92</v>
      </c>
      <c r="B95" s="94">
        <v>910</v>
      </c>
      <c r="C95" s="159" t="s">
        <v>30</v>
      </c>
      <c r="D95" s="159" t="s">
        <v>16</v>
      </c>
      <c r="E95" s="125">
        <v>89</v>
      </c>
      <c r="F95" s="89">
        <v>1</v>
      </c>
      <c r="G95" s="89" t="s">
        <v>36</v>
      </c>
      <c r="H95" s="89" t="s">
        <v>60</v>
      </c>
      <c r="I95" s="125"/>
      <c r="J95" s="143">
        <f t="shared" si="24"/>
        <v>85.8</v>
      </c>
      <c r="K95" s="143">
        <f t="shared" si="24"/>
        <v>56.589999999999996</v>
      </c>
      <c r="L95" s="143">
        <f t="shared" si="24"/>
        <v>26.594999999999999</v>
      </c>
    </row>
    <row r="96" spans="1:13">
      <c r="A96" s="96" t="s">
        <v>93</v>
      </c>
      <c r="B96" s="94">
        <v>910</v>
      </c>
      <c r="C96" s="159" t="s">
        <v>30</v>
      </c>
      <c r="D96" s="159" t="s">
        <v>16</v>
      </c>
      <c r="E96" s="125">
        <v>89</v>
      </c>
      <c r="F96" s="89">
        <v>1</v>
      </c>
      <c r="G96" s="89" t="s">
        <v>36</v>
      </c>
      <c r="H96" s="89" t="s">
        <v>60</v>
      </c>
      <c r="I96" s="125" t="s">
        <v>95</v>
      </c>
      <c r="J96" s="143">
        <f t="shared" si="24"/>
        <v>85.8</v>
      </c>
      <c r="K96" s="143">
        <f t="shared" si="24"/>
        <v>56.589999999999996</v>
      </c>
      <c r="L96" s="143">
        <f t="shared" si="24"/>
        <v>26.594999999999999</v>
      </c>
    </row>
    <row r="97" spans="1:12">
      <c r="A97" s="96" t="s">
        <v>94</v>
      </c>
      <c r="B97" s="94">
        <v>910</v>
      </c>
      <c r="C97" s="159" t="s">
        <v>30</v>
      </c>
      <c r="D97" s="159" t="s">
        <v>16</v>
      </c>
      <c r="E97" s="125">
        <v>89</v>
      </c>
      <c r="F97" s="89">
        <v>1</v>
      </c>
      <c r="G97" s="89" t="s">
        <v>36</v>
      </c>
      <c r="H97" s="89" t="s">
        <v>60</v>
      </c>
      <c r="I97" s="125" t="s">
        <v>96</v>
      </c>
      <c r="J97" s="143">
        <v>85.8</v>
      </c>
      <c r="K97" s="143">
        <f>85.8-K111</f>
        <v>56.589999999999996</v>
      </c>
      <c r="L97" s="143">
        <f>85.8-L111</f>
        <v>26.594999999999999</v>
      </c>
    </row>
    <row r="98" spans="1:12">
      <c r="A98" s="141" t="s">
        <v>18</v>
      </c>
      <c r="B98" s="94">
        <v>910</v>
      </c>
      <c r="C98" s="160" t="s">
        <v>31</v>
      </c>
      <c r="D98" s="160"/>
      <c r="E98" s="151"/>
      <c r="F98" s="117"/>
      <c r="G98" s="117"/>
      <c r="H98" s="117"/>
      <c r="I98" s="151"/>
      <c r="J98" s="142">
        <f t="shared" ref="J98:L103" si="25">J99</f>
        <v>1</v>
      </c>
      <c r="K98" s="142">
        <f t="shared" si="25"/>
        <v>1</v>
      </c>
      <c r="L98" s="142">
        <f t="shared" si="25"/>
        <v>1</v>
      </c>
    </row>
    <row r="99" spans="1:12">
      <c r="A99" s="141" t="s">
        <v>61</v>
      </c>
      <c r="B99" s="94">
        <v>910</v>
      </c>
      <c r="C99" s="117">
        <v>13</v>
      </c>
      <c r="D99" s="117" t="s">
        <v>16</v>
      </c>
      <c r="E99" s="148"/>
      <c r="F99" s="117"/>
      <c r="G99" s="117"/>
      <c r="H99" s="117"/>
      <c r="I99" s="151"/>
      <c r="J99" s="142">
        <f t="shared" si="25"/>
        <v>1</v>
      </c>
      <c r="K99" s="142">
        <f t="shared" si="25"/>
        <v>1</v>
      </c>
      <c r="L99" s="142">
        <f t="shared" si="25"/>
        <v>1</v>
      </c>
    </row>
    <row r="100" spans="1:12" ht="31.5">
      <c r="A100" s="149" t="s">
        <v>160</v>
      </c>
      <c r="B100" s="94">
        <v>910</v>
      </c>
      <c r="C100" s="89" t="s">
        <v>31</v>
      </c>
      <c r="D100" s="89" t="s">
        <v>16</v>
      </c>
      <c r="E100" s="6">
        <v>89</v>
      </c>
      <c r="F100" s="6"/>
      <c r="G100" s="89"/>
      <c r="H100" s="89"/>
      <c r="I100" s="125"/>
      <c r="J100" s="143">
        <f t="shared" si="25"/>
        <v>1</v>
      </c>
      <c r="K100" s="143">
        <f t="shared" si="25"/>
        <v>1</v>
      </c>
      <c r="L100" s="143">
        <f t="shared" si="25"/>
        <v>1</v>
      </c>
    </row>
    <row r="101" spans="1:12" ht="47.25">
      <c r="A101" s="150" t="s">
        <v>161</v>
      </c>
      <c r="B101" s="94">
        <v>910</v>
      </c>
      <c r="C101" s="89" t="s">
        <v>31</v>
      </c>
      <c r="D101" s="89" t="s">
        <v>16</v>
      </c>
      <c r="E101" s="6">
        <v>89</v>
      </c>
      <c r="F101" s="6">
        <v>1</v>
      </c>
      <c r="G101" s="89"/>
      <c r="H101" s="89"/>
      <c r="I101" s="125"/>
      <c r="J101" s="143">
        <f t="shared" si="25"/>
        <v>1</v>
      </c>
      <c r="K101" s="143">
        <f t="shared" si="25"/>
        <v>1</v>
      </c>
      <c r="L101" s="143">
        <f t="shared" si="25"/>
        <v>1</v>
      </c>
    </row>
    <row r="102" spans="1:12">
      <c r="A102" s="95" t="s">
        <v>62</v>
      </c>
      <c r="B102" s="94">
        <v>910</v>
      </c>
      <c r="C102" s="89">
        <v>13</v>
      </c>
      <c r="D102" s="89" t="s">
        <v>16</v>
      </c>
      <c r="E102" s="97">
        <v>89</v>
      </c>
      <c r="F102" s="89">
        <v>1</v>
      </c>
      <c r="G102" s="89" t="s">
        <v>36</v>
      </c>
      <c r="H102" s="89">
        <v>41240</v>
      </c>
      <c r="I102" s="125"/>
      <c r="J102" s="161">
        <f t="shared" si="25"/>
        <v>1</v>
      </c>
      <c r="K102" s="161">
        <f t="shared" si="25"/>
        <v>1</v>
      </c>
      <c r="L102" s="161">
        <f t="shared" si="25"/>
        <v>1</v>
      </c>
    </row>
    <row r="103" spans="1:12">
      <c r="A103" s="95" t="s">
        <v>90</v>
      </c>
      <c r="B103" s="94">
        <v>910</v>
      </c>
      <c r="C103" s="89">
        <v>13</v>
      </c>
      <c r="D103" s="89" t="s">
        <v>16</v>
      </c>
      <c r="E103" s="97">
        <v>89</v>
      </c>
      <c r="F103" s="89">
        <v>1</v>
      </c>
      <c r="G103" s="89" t="s">
        <v>36</v>
      </c>
      <c r="H103" s="89" t="s">
        <v>67</v>
      </c>
      <c r="I103" s="125" t="s">
        <v>91</v>
      </c>
      <c r="J103" s="161">
        <f t="shared" si="25"/>
        <v>1</v>
      </c>
      <c r="K103" s="161">
        <f t="shared" si="25"/>
        <v>1</v>
      </c>
      <c r="L103" s="161">
        <f t="shared" si="25"/>
        <v>1</v>
      </c>
    </row>
    <row r="104" spans="1:12">
      <c r="A104" s="93" t="s">
        <v>63</v>
      </c>
      <c r="B104" s="94">
        <v>910</v>
      </c>
      <c r="C104" s="89">
        <v>13</v>
      </c>
      <c r="D104" s="89" t="s">
        <v>16</v>
      </c>
      <c r="E104" s="97">
        <v>89</v>
      </c>
      <c r="F104" s="89">
        <v>1</v>
      </c>
      <c r="G104" s="89" t="s">
        <v>36</v>
      </c>
      <c r="H104" s="89">
        <v>41240</v>
      </c>
      <c r="I104" s="125">
        <v>730</v>
      </c>
      <c r="J104" s="161">
        <v>1</v>
      </c>
      <c r="K104" s="161">
        <v>1</v>
      </c>
      <c r="L104" s="161">
        <v>1</v>
      </c>
    </row>
    <row r="105" spans="1:12">
      <c r="A105" s="194" t="s">
        <v>201</v>
      </c>
      <c r="B105" s="94">
        <v>910</v>
      </c>
      <c r="C105" s="89" t="s">
        <v>168</v>
      </c>
      <c r="D105" s="89"/>
      <c r="E105" s="97"/>
      <c r="F105" s="89"/>
      <c r="G105" s="89"/>
      <c r="H105" s="89"/>
      <c r="I105" s="125"/>
      <c r="J105" s="41"/>
      <c r="K105" s="161">
        <f t="shared" ref="K105:L110" si="26">K106</f>
        <v>29.21</v>
      </c>
      <c r="L105" s="161">
        <f t="shared" si="26"/>
        <v>59.204999999999998</v>
      </c>
    </row>
    <row r="106" spans="1:12">
      <c r="A106" s="194" t="s">
        <v>201</v>
      </c>
      <c r="B106" s="94">
        <v>910</v>
      </c>
      <c r="C106" s="89" t="s">
        <v>168</v>
      </c>
      <c r="D106" s="89">
        <v>99</v>
      </c>
      <c r="E106" s="97"/>
      <c r="F106" s="89"/>
      <c r="G106" s="89"/>
      <c r="H106" s="89"/>
      <c r="I106" s="125"/>
      <c r="J106" s="41"/>
      <c r="K106" s="161">
        <f t="shared" si="26"/>
        <v>29.21</v>
      </c>
      <c r="L106" s="161">
        <f t="shared" si="26"/>
        <v>59.204999999999998</v>
      </c>
    </row>
    <row r="107" spans="1:12" ht="31.5">
      <c r="A107" s="96" t="s">
        <v>160</v>
      </c>
      <c r="B107" s="94">
        <v>910</v>
      </c>
      <c r="C107" s="89" t="s">
        <v>168</v>
      </c>
      <c r="D107" s="89">
        <v>99</v>
      </c>
      <c r="E107" s="89" t="s">
        <v>47</v>
      </c>
      <c r="F107" s="89" t="s">
        <v>34</v>
      </c>
      <c r="G107" s="89"/>
      <c r="H107" s="89"/>
      <c r="I107" s="125"/>
      <c r="J107" s="41"/>
      <c r="K107" s="161">
        <f t="shared" si="26"/>
        <v>29.21</v>
      </c>
      <c r="L107" s="161">
        <f t="shared" si="26"/>
        <v>59.204999999999998</v>
      </c>
    </row>
    <row r="108" spans="1:12" ht="47.25">
      <c r="A108" s="96" t="s">
        <v>161</v>
      </c>
      <c r="B108" s="94">
        <v>910</v>
      </c>
      <c r="C108" s="89" t="s">
        <v>168</v>
      </c>
      <c r="D108" s="89">
        <v>99</v>
      </c>
      <c r="E108" s="89" t="s">
        <v>47</v>
      </c>
      <c r="F108" s="89" t="s">
        <v>23</v>
      </c>
      <c r="G108" s="89"/>
      <c r="H108" s="89"/>
      <c r="I108" s="125"/>
      <c r="J108" s="41"/>
      <c r="K108" s="161">
        <f t="shared" si="26"/>
        <v>29.21</v>
      </c>
      <c r="L108" s="161">
        <f t="shared" si="26"/>
        <v>59.204999999999998</v>
      </c>
    </row>
    <row r="109" spans="1:12">
      <c r="A109" s="194" t="s">
        <v>201</v>
      </c>
      <c r="B109" s="94">
        <v>910</v>
      </c>
      <c r="C109" s="89" t="s">
        <v>168</v>
      </c>
      <c r="D109" s="89">
        <v>99</v>
      </c>
      <c r="E109" s="89" t="s">
        <v>47</v>
      </c>
      <c r="F109" s="89" t="s">
        <v>23</v>
      </c>
      <c r="G109" s="89" t="s">
        <v>36</v>
      </c>
      <c r="H109" s="89" t="s">
        <v>169</v>
      </c>
      <c r="I109" s="89"/>
      <c r="J109" s="40"/>
      <c r="K109" s="161">
        <f>K110</f>
        <v>29.21</v>
      </c>
      <c r="L109" s="161">
        <f t="shared" si="26"/>
        <v>59.204999999999998</v>
      </c>
    </row>
    <row r="110" spans="1:12">
      <c r="A110" s="93" t="s">
        <v>105</v>
      </c>
      <c r="B110" s="94">
        <v>910</v>
      </c>
      <c r="C110" s="89" t="s">
        <v>168</v>
      </c>
      <c r="D110" s="89">
        <v>99</v>
      </c>
      <c r="E110" s="89" t="s">
        <v>47</v>
      </c>
      <c r="F110" s="89" t="s">
        <v>23</v>
      </c>
      <c r="G110" s="89" t="s">
        <v>36</v>
      </c>
      <c r="H110" s="89" t="s">
        <v>169</v>
      </c>
      <c r="I110" s="89" t="s">
        <v>106</v>
      </c>
      <c r="J110" s="40"/>
      <c r="K110" s="162">
        <f t="shared" si="26"/>
        <v>29.21</v>
      </c>
      <c r="L110" s="162">
        <f t="shared" si="26"/>
        <v>59.204999999999998</v>
      </c>
    </row>
    <row r="111" spans="1:12">
      <c r="A111" s="93" t="s">
        <v>46</v>
      </c>
      <c r="B111" s="94">
        <v>910</v>
      </c>
      <c r="C111" s="89" t="s">
        <v>168</v>
      </c>
      <c r="D111" s="89" t="s">
        <v>168</v>
      </c>
      <c r="E111" s="89" t="s">
        <v>47</v>
      </c>
      <c r="F111" s="89" t="s">
        <v>23</v>
      </c>
      <c r="G111" s="89" t="s">
        <v>36</v>
      </c>
      <c r="H111" s="89" t="s">
        <v>169</v>
      </c>
      <c r="I111" s="89" t="s">
        <v>48</v>
      </c>
      <c r="J111" s="40"/>
      <c r="K111" s="162">
        <v>29.21</v>
      </c>
      <c r="L111" s="162">
        <v>59.204999999999998</v>
      </c>
    </row>
  </sheetData>
  <autoFilter ref="A6:L11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83:G84 F82:G82 F83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85 A88">
    <cfRule type="expression" dxfId="58" priority="64" stopIfTrue="1">
      <formula>$F85=""</formula>
    </cfRule>
    <cfRule type="expression" dxfId="57" priority="66" stopIfTrue="1">
      <formula>AND($G85="",$F85&lt;&gt;"")</formula>
    </cfRule>
  </conditionalFormatting>
  <conditionalFormatting sqref="A88">
    <cfRule type="expression" dxfId="56" priority="48" stopIfTrue="1">
      <formula>$F88=""</formula>
    </cfRule>
    <cfRule type="expression" dxfId="55" priority="50" stopIfTrue="1">
      <formula>AND($G88="",$F88&lt;&gt;"")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 A88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8"/>
  <sheetViews>
    <sheetView view="pageBreakPreview" zoomScaleNormal="75" zoomScaleSheetLayoutView="100" workbookViewId="0">
      <selection activeCell="I61" sqref="I61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4" t="s">
        <v>220</v>
      </c>
      <c r="J1" s="254"/>
      <c r="K1" s="254"/>
    </row>
    <row r="2" spans="1:12" ht="77.25" customHeight="1">
      <c r="A2" s="263" t="s">
        <v>221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2" t="s">
        <v>12</v>
      </c>
      <c r="B4" s="262" t="s">
        <v>13</v>
      </c>
      <c r="C4" s="262" t="s">
        <v>179</v>
      </c>
      <c r="D4" s="262" t="s">
        <v>180</v>
      </c>
      <c r="E4" s="262"/>
      <c r="F4" s="262"/>
      <c r="G4" s="262"/>
      <c r="H4" s="262" t="s">
        <v>181</v>
      </c>
      <c r="I4" s="262" t="s">
        <v>64</v>
      </c>
      <c r="J4" s="262"/>
      <c r="K4" s="262"/>
    </row>
    <row r="5" spans="1:12" ht="19.5" customHeight="1">
      <c r="A5" s="262" t="s">
        <v>182</v>
      </c>
      <c r="B5" s="262" t="s">
        <v>182</v>
      </c>
      <c r="C5" s="262" t="s">
        <v>182</v>
      </c>
      <c r="D5" s="262" t="s">
        <v>182</v>
      </c>
      <c r="E5" s="262"/>
      <c r="F5" s="262"/>
      <c r="G5" s="262"/>
      <c r="H5" s="262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I8+I50+I59+I74+I88+I95+I107</f>
        <v>2033.6859999999999</v>
      </c>
      <c r="J7" s="168">
        <f>J8+J50+J59+J74+J88+J95+J107</f>
        <v>1654.3</v>
      </c>
      <c r="K7" s="168">
        <f>K8+K50+K59+K74+K88+K95+K107</f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1152.8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0">I10</f>
        <v>462.99</v>
      </c>
      <c r="J9" s="142">
        <f t="shared" si="0"/>
        <v>394</v>
      </c>
      <c r="K9" s="142">
        <f t="shared" si="0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0"/>
        <v>462.99</v>
      </c>
      <c r="J10" s="143">
        <f t="shared" si="0"/>
        <v>394</v>
      </c>
      <c r="K10" s="143">
        <f t="shared" si="0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462.99</v>
      </c>
      <c r="J11" s="143">
        <f t="shared" si="0"/>
        <v>394</v>
      </c>
      <c r="K11" s="143">
        <f t="shared" si="0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0"/>
        <v>412.99</v>
      </c>
      <c r="J12" s="143">
        <f t="shared" si="0"/>
        <v>394</v>
      </c>
      <c r="K12" s="143">
        <f t="shared" si="0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0"/>
        <v>412.99</v>
      </c>
      <c r="J13" s="143">
        <f t="shared" si="0"/>
        <v>394</v>
      </c>
      <c r="K13" s="143">
        <f t="shared" si="0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412.99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50</v>
      </c>
      <c r="J15" s="143">
        <f t="shared" ref="J15:K16" si="1">J16</f>
        <v>0</v>
      </c>
      <c r="K15" s="143">
        <f t="shared" si="1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50</v>
      </c>
      <c r="J16" s="143">
        <f t="shared" si="1"/>
        <v>0</v>
      </c>
      <c r="K16" s="143">
        <f t="shared" si="1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684.31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684.01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684.01</v>
      </c>
      <c r="J20" s="143">
        <f t="shared" ref="J20:K20" si="2">J21+J24</f>
        <v>462.5</v>
      </c>
      <c r="K20" s="143">
        <f t="shared" si="2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3">I22</f>
        <v>353</v>
      </c>
      <c r="J21" s="143">
        <f t="shared" si="3"/>
        <v>328.5</v>
      </c>
      <c r="K21" s="143">
        <f t="shared" si="3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3"/>
        <v>353</v>
      </c>
      <c r="J22" s="143">
        <f t="shared" si="3"/>
        <v>328.5</v>
      </c>
      <c r="K22" s="143">
        <f t="shared" si="3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4">J29+J27</f>
        <v>134</v>
      </c>
      <c r="K24" s="143">
        <f t="shared" si="4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5">J26</f>
        <v>0</v>
      </c>
      <c r="K25" s="143">
        <f t="shared" si="5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204</v>
      </c>
      <c r="J27" s="143">
        <f t="shared" ref="J27:K27" si="6">J28</f>
        <v>84</v>
      </c>
      <c r="K27" s="143">
        <f t="shared" si="6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204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50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50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51.01</v>
      </c>
      <c r="J31" s="161">
        <f t="shared" ref="J31:K32" si="7">J32</f>
        <v>0</v>
      </c>
      <c r="K31" s="161">
        <f t="shared" si="7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51.01</v>
      </c>
      <c r="J32" s="161">
        <f t="shared" si="7"/>
        <v>0</v>
      </c>
      <c r="K32" s="161">
        <f t="shared" si="7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51.01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8">J35</f>
        <v>0.4</v>
      </c>
      <c r="K34" s="161">
        <f t="shared" si="8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8"/>
        <v>0.4</v>
      </c>
      <c r="K35" s="39">
        <f t="shared" si="8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8"/>
        <v>0.4</v>
      </c>
      <c r="K36" s="39">
        <f t="shared" si="8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8"/>
        <v>0.4</v>
      </c>
      <c r="K37" s="39">
        <f t="shared" si="8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9">J40</f>
        <v>5</v>
      </c>
      <c r="K39" s="156">
        <f t="shared" si="9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9"/>
        <v>5</v>
      </c>
      <c r="K40" s="39">
        <f t="shared" si="9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9"/>
        <v>5</v>
      </c>
      <c r="K41" s="39">
        <f t="shared" si="9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9"/>
        <v>5</v>
      </c>
      <c r="K42" s="39">
        <f t="shared" si="9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9"/>
        <v>5</v>
      </c>
      <c r="K43" s="39">
        <f t="shared" si="9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0">J46</f>
        <v>0.5</v>
      </c>
      <c r="K45" s="156">
        <f t="shared" si="10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0"/>
        <v>0.5</v>
      </c>
      <c r="K46" s="39">
        <f t="shared" si="10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0"/>
        <v>0.5</v>
      </c>
      <c r="K47" s="39">
        <f t="shared" si="10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0"/>
        <v>0.5</v>
      </c>
      <c r="K48" s="39">
        <f t="shared" si="10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131.9</v>
      </c>
      <c r="J50" s="138">
        <f t="shared" ref="J50:K53" si="11">J51</f>
        <v>145.69999999999999</v>
      </c>
      <c r="K50" s="138">
        <f t="shared" si="11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131.9</v>
      </c>
      <c r="J51" s="138">
        <f t="shared" si="11"/>
        <v>145.69999999999999</v>
      </c>
      <c r="K51" s="138">
        <f t="shared" si="11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131.9</v>
      </c>
      <c r="J52" s="41">
        <f t="shared" si="11"/>
        <v>145.69999999999999</v>
      </c>
      <c r="K52" s="41">
        <f t="shared" si="11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131.9</v>
      </c>
      <c r="J53" s="41">
        <f t="shared" si="11"/>
        <v>145.69999999999999</v>
      </c>
      <c r="K53" s="41">
        <f t="shared" si="11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131.9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2">I58</f>
        <v>10.9</v>
      </c>
      <c r="J57" s="41">
        <f t="shared" si="12"/>
        <v>17.7</v>
      </c>
      <c r="K57" s="41">
        <f t="shared" si="12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>
      <c r="A59" s="144" t="s">
        <v>52</v>
      </c>
      <c r="B59" s="152" t="s">
        <v>17</v>
      </c>
      <c r="C59" s="152"/>
      <c r="D59" s="101"/>
      <c r="E59" s="101"/>
      <c r="F59" s="101"/>
      <c r="G59" s="101"/>
      <c r="H59" s="101"/>
      <c r="I59" s="138">
        <f t="shared" ref="I59:K59" si="13">I60</f>
        <v>360.286</v>
      </c>
      <c r="J59" s="138">
        <f t="shared" si="13"/>
        <v>352</v>
      </c>
      <c r="K59" s="138">
        <f t="shared" si="13"/>
        <v>362.5</v>
      </c>
    </row>
    <row r="60" spans="1:12">
      <c r="A60" s="144" t="s">
        <v>53</v>
      </c>
      <c r="B60" s="101" t="s">
        <v>17</v>
      </c>
      <c r="C60" s="101" t="s">
        <v>29</v>
      </c>
      <c r="D60" s="157"/>
      <c r="E60" s="157"/>
      <c r="F60" s="157"/>
      <c r="G60" s="157"/>
      <c r="H60" s="101"/>
      <c r="I60" s="138">
        <f>I61+I65+I69</f>
        <v>360.286</v>
      </c>
      <c r="J60" s="138">
        <f t="shared" ref="J60:K60" si="14">J61+J65</f>
        <v>352</v>
      </c>
      <c r="K60" s="138">
        <f t="shared" si="14"/>
        <v>362.5</v>
      </c>
    </row>
    <row r="61" spans="1:12" ht="78.75">
      <c r="A61" s="149" t="s">
        <v>202</v>
      </c>
      <c r="B61" s="89" t="s">
        <v>17</v>
      </c>
      <c r="C61" s="89" t="s">
        <v>29</v>
      </c>
      <c r="D61" s="89" t="s">
        <v>31</v>
      </c>
      <c r="E61" s="89"/>
      <c r="F61" s="89"/>
      <c r="G61" s="89"/>
      <c r="H61" s="6"/>
      <c r="I61" s="41">
        <f>I62</f>
        <v>319.5</v>
      </c>
      <c r="J61" s="41">
        <f t="shared" ref="J61:K63" si="15">J62</f>
        <v>337.3</v>
      </c>
      <c r="K61" s="41">
        <f t="shared" si="15"/>
        <v>362.5</v>
      </c>
    </row>
    <row r="62" spans="1:12" ht="183" customHeight="1">
      <c r="A62" s="194" t="s">
        <v>217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/>
      <c r="I62" s="41">
        <f>I63</f>
        <v>319.5</v>
      </c>
      <c r="J62" s="41">
        <f t="shared" si="15"/>
        <v>337.3</v>
      </c>
      <c r="K62" s="41">
        <f t="shared" si="15"/>
        <v>362.5</v>
      </c>
    </row>
    <row r="63" spans="1:12" ht="31.5">
      <c r="A63" s="95" t="s">
        <v>97</v>
      </c>
      <c r="B63" s="89" t="s">
        <v>17</v>
      </c>
      <c r="C63" s="89" t="s">
        <v>29</v>
      </c>
      <c r="D63" s="89" t="s">
        <v>31</v>
      </c>
      <c r="E63" s="89" t="s">
        <v>34</v>
      </c>
      <c r="F63" s="89" t="s">
        <v>16</v>
      </c>
      <c r="G63" s="89" t="s">
        <v>54</v>
      </c>
      <c r="H63" s="6" t="s">
        <v>99</v>
      </c>
      <c r="I63" s="41">
        <f>I64</f>
        <v>319.5</v>
      </c>
      <c r="J63" s="41">
        <f t="shared" si="15"/>
        <v>337.3</v>
      </c>
      <c r="K63" s="41">
        <f t="shared" si="15"/>
        <v>362.5</v>
      </c>
    </row>
    <row r="64" spans="1:12" ht="31.5">
      <c r="A64" s="95" t="s">
        <v>98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54</v>
      </c>
      <c r="H64" s="6" t="s">
        <v>100</v>
      </c>
      <c r="I64" s="41">
        <f>'Прил 2'!J65</f>
        <v>319.5</v>
      </c>
      <c r="J64" s="41">
        <f>'Прил 2'!K65</f>
        <v>337.3</v>
      </c>
      <c r="K64" s="41">
        <f>'Прил 2'!L65</f>
        <v>362.5</v>
      </c>
    </row>
    <row r="65" spans="1:11" ht="54" customHeight="1">
      <c r="A65" s="119" t="s">
        <v>203</v>
      </c>
      <c r="B65" s="6" t="s">
        <v>17</v>
      </c>
      <c r="C65" s="6" t="s">
        <v>29</v>
      </c>
      <c r="D65" s="6" t="s">
        <v>210</v>
      </c>
      <c r="E65" s="6"/>
      <c r="F65" s="6"/>
      <c r="G65" s="6"/>
      <c r="H65" s="6"/>
      <c r="I65" s="41">
        <f>I66</f>
        <v>14.8</v>
      </c>
      <c r="J65" s="41">
        <f t="shared" ref="J65:K67" si="16">J66</f>
        <v>14.7</v>
      </c>
      <c r="K65" s="41">
        <f t="shared" si="16"/>
        <v>0</v>
      </c>
    </row>
    <row r="66" spans="1:11" ht="180" customHeight="1">
      <c r="A66" s="194" t="s">
        <v>217</v>
      </c>
      <c r="B66" s="89" t="s">
        <v>17</v>
      </c>
      <c r="C66" s="89" t="s">
        <v>29</v>
      </c>
      <c r="D66" s="89" t="s">
        <v>210</v>
      </c>
      <c r="E66" s="89" t="s">
        <v>34</v>
      </c>
      <c r="F66" s="89" t="s">
        <v>16</v>
      </c>
      <c r="G66" s="89" t="s">
        <v>54</v>
      </c>
      <c r="H66" s="6"/>
      <c r="I66" s="41">
        <f>I67</f>
        <v>14.8</v>
      </c>
      <c r="J66" s="41">
        <f t="shared" si="16"/>
        <v>14.7</v>
      </c>
      <c r="K66" s="41">
        <f t="shared" si="16"/>
        <v>0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210</v>
      </c>
      <c r="E67" s="89" t="s">
        <v>34</v>
      </c>
      <c r="F67" s="89" t="s">
        <v>16</v>
      </c>
      <c r="G67" s="89" t="s">
        <v>54</v>
      </c>
      <c r="H67" s="6" t="s">
        <v>99</v>
      </c>
      <c r="I67" s="41">
        <f>I68</f>
        <v>14.8</v>
      </c>
      <c r="J67" s="41">
        <f t="shared" si="16"/>
        <v>14.7</v>
      </c>
      <c r="K67" s="41">
        <f t="shared" si="16"/>
        <v>0</v>
      </c>
    </row>
    <row r="68" spans="1:11" ht="31.5">
      <c r="A68" s="95" t="s">
        <v>98</v>
      </c>
      <c r="B68" s="89" t="s">
        <v>17</v>
      </c>
      <c r="C68" s="89" t="s">
        <v>29</v>
      </c>
      <c r="D68" s="89" t="s">
        <v>210</v>
      </c>
      <c r="E68" s="89" t="s">
        <v>34</v>
      </c>
      <c r="F68" s="89" t="s">
        <v>16</v>
      </c>
      <c r="G68" s="89" t="s">
        <v>54</v>
      </c>
      <c r="H68" s="6" t="s">
        <v>100</v>
      </c>
      <c r="I68" s="41">
        <f>'Прил 2'!J69</f>
        <v>14.8</v>
      </c>
      <c r="J68" s="41">
        <f>'Прил 2'!K69</f>
        <v>14.7</v>
      </c>
      <c r="K68" s="41">
        <f>'Прил 2'!L69</f>
        <v>0</v>
      </c>
    </row>
    <row r="69" spans="1:11" ht="47.25">
      <c r="A69" s="149" t="s">
        <v>160</v>
      </c>
      <c r="B69" s="89" t="s">
        <v>17</v>
      </c>
      <c r="C69" s="89" t="s">
        <v>29</v>
      </c>
      <c r="D69" s="89" t="s">
        <v>47</v>
      </c>
      <c r="E69" s="89"/>
      <c r="F69" s="89"/>
      <c r="G69" s="89"/>
      <c r="H69" s="6"/>
      <c r="I69" s="41">
        <f>I70</f>
        <v>25.986000000000001</v>
      </c>
      <c r="J69" s="41">
        <f t="shared" ref="J69:K72" si="17">J70</f>
        <v>0</v>
      </c>
      <c r="K69" s="41">
        <f t="shared" si="17"/>
        <v>0</v>
      </c>
    </row>
    <row r="70" spans="1:11" ht="47.25">
      <c r="A70" s="150" t="s">
        <v>161</v>
      </c>
      <c r="B70" s="89" t="s">
        <v>17</v>
      </c>
      <c r="C70" s="89" t="s">
        <v>29</v>
      </c>
      <c r="D70" s="89" t="s">
        <v>47</v>
      </c>
      <c r="E70" s="89" t="s">
        <v>23</v>
      </c>
      <c r="F70" s="89"/>
      <c r="G70" s="89"/>
      <c r="H70" s="6"/>
      <c r="I70" s="41">
        <f>I71</f>
        <v>25.986000000000001</v>
      </c>
      <c r="J70" s="41">
        <f t="shared" si="17"/>
        <v>0</v>
      </c>
      <c r="K70" s="41">
        <f t="shared" si="17"/>
        <v>0</v>
      </c>
    </row>
    <row r="71" spans="1:11" ht="31.5">
      <c r="A71" s="150" t="s">
        <v>225</v>
      </c>
      <c r="B71" s="89" t="s">
        <v>17</v>
      </c>
      <c r="C71" s="89" t="s">
        <v>29</v>
      </c>
      <c r="D71" s="89" t="s">
        <v>47</v>
      </c>
      <c r="E71" s="89" t="s">
        <v>23</v>
      </c>
      <c r="F71" s="89" t="s">
        <v>36</v>
      </c>
      <c r="G71" s="89" t="s">
        <v>226</v>
      </c>
      <c r="H71" s="6"/>
      <c r="I71" s="41">
        <f>I72</f>
        <v>25.986000000000001</v>
      </c>
      <c r="J71" s="41">
        <f t="shared" si="17"/>
        <v>0</v>
      </c>
      <c r="K71" s="41">
        <f t="shared" si="17"/>
        <v>0</v>
      </c>
    </row>
    <row r="72" spans="1:11" ht="31.5">
      <c r="A72" s="95" t="s">
        <v>97</v>
      </c>
      <c r="B72" s="89" t="s">
        <v>17</v>
      </c>
      <c r="C72" s="89" t="s">
        <v>29</v>
      </c>
      <c r="D72" s="89" t="s">
        <v>47</v>
      </c>
      <c r="E72" s="89" t="s">
        <v>23</v>
      </c>
      <c r="F72" s="89" t="s">
        <v>36</v>
      </c>
      <c r="G72" s="89" t="s">
        <v>226</v>
      </c>
      <c r="H72" s="6" t="s">
        <v>99</v>
      </c>
      <c r="I72" s="41">
        <f>I73</f>
        <v>25.986000000000001</v>
      </c>
      <c r="J72" s="41">
        <f t="shared" si="17"/>
        <v>0</v>
      </c>
      <c r="K72" s="41">
        <f t="shared" si="17"/>
        <v>0</v>
      </c>
    </row>
    <row r="73" spans="1:11" ht="31.5">
      <c r="A73" s="95" t="s">
        <v>98</v>
      </c>
      <c r="B73" s="89" t="s">
        <v>17</v>
      </c>
      <c r="C73" s="89" t="s">
        <v>29</v>
      </c>
      <c r="D73" s="89" t="s">
        <v>47</v>
      </c>
      <c r="E73" s="89" t="s">
        <v>23</v>
      </c>
      <c r="F73" s="89" t="s">
        <v>36</v>
      </c>
      <c r="G73" s="89" t="s">
        <v>226</v>
      </c>
      <c r="H73" s="6" t="s">
        <v>100</v>
      </c>
      <c r="I73" s="41">
        <f>'Прил 2'!J74</f>
        <v>25.986000000000001</v>
      </c>
      <c r="J73" s="41">
        <f>'Прил 2'!K74</f>
        <v>0</v>
      </c>
      <c r="K73" s="41">
        <f>'Прил 2'!L74</f>
        <v>0</v>
      </c>
    </row>
    <row r="74" spans="1:11">
      <c r="A74" s="144" t="s">
        <v>20</v>
      </c>
      <c r="B74" s="101" t="s">
        <v>19</v>
      </c>
      <c r="C74" s="101"/>
      <c r="D74" s="101"/>
      <c r="E74" s="101"/>
      <c r="F74" s="101"/>
      <c r="G74" s="40"/>
      <c r="H74" s="40"/>
      <c r="I74" s="138">
        <f>I81+I75</f>
        <v>301.89999999999998</v>
      </c>
      <c r="J74" s="138">
        <f t="shared" ref="J74:K74" si="18">J81+J75</f>
        <v>207.4</v>
      </c>
      <c r="K74" s="138">
        <f t="shared" si="18"/>
        <v>207.4</v>
      </c>
    </row>
    <row r="75" spans="1:11">
      <c r="A75" s="144" t="s">
        <v>55</v>
      </c>
      <c r="B75" s="101" t="s">
        <v>19</v>
      </c>
      <c r="C75" s="101" t="s">
        <v>27</v>
      </c>
      <c r="D75" s="101"/>
      <c r="E75" s="101"/>
      <c r="F75" s="101"/>
      <c r="G75" s="137"/>
      <c r="H75" s="137"/>
      <c r="I75" s="138">
        <f>I76</f>
        <v>30</v>
      </c>
      <c r="J75" s="138">
        <f t="shared" ref="J75:K79" si="19">J76</f>
        <v>30</v>
      </c>
      <c r="K75" s="138">
        <f t="shared" si="19"/>
        <v>30</v>
      </c>
    </row>
    <row r="76" spans="1:11" ht="47.25">
      <c r="A76" s="96" t="s">
        <v>160</v>
      </c>
      <c r="B76" s="6" t="s">
        <v>19</v>
      </c>
      <c r="C76" s="6" t="s">
        <v>27</v>
      </c>
      <c r="D76" s="6" t="s">
        <v>47</v>
      </c>
      <c r="E76" s="101"/>
      <c r="F76" s="101"/>
      <c r="G76" s="137"/>
      <c r="H76" s="137"/>
      <c r="I76" s="41">
        <f>I77</f>
        <v>30</v>
      </c>
      <c r="J76" s="41">
        <f t="shared" si="19"/>
        <v>30</v>
      </c>
      <c r="K76" s="41">
        <f t="shared" si="19"/>
        <v>30</v>
      </c>
    </row>
    <row r="77" spans="1:11" ht="47.25">
      <c r="A77" s="96" t="s">
        <v>161</v>
      </c>
      <c r="B77" s="6" t="s">
        <v>19</v>
      </c>
      <c r="C77" s="6" t="s">
        <v>27</v>
      </c>
      <c r="D77" s="6" t="s">
        <v>47</v>
      </c>
      <c r="E77" s="6" t="s">
        <v>23</v>
      </c>
      <c r="F77" s="6"/>
      <c r="G77" s="40"/>
      <c r="H77" s="40"/>
      <c r="I77" s="41">
        <f>I78</f>
        <v>30</v>
      </c>
      <c r="J77" s="41">
        <f t="shared" si="19"/>
        <v>30</v>
      </c>
      <c r="K77" s="41">
        <f t="shared" si="19"/>
        <v>30</v>
      </c>
    </row>
    <row r="78" spans="1:11" ht="78.75">
      <c r="A78" s="119" t="s">
        <v>204</v>
      </c>
      <c r="B78" s="6" t="s">
        <v>19</v>
      </c>
      <c r="C78" s="6" t="s">
        <v>27</v>
      </c>
      <c r="D78" s="6">
        <v>89</v>
      </c>
      <c r="E78" s="6">
        <v>1</v>
      </c>
      <c r="F78" s="6" t="s">
        <v>36</v>
      </c>
      <c r="G78" s="6" t="s">
        <v>205</v>
      </c>
      <c r="H78" s="88"/>
      <c r="I78" s="41">
        <f>I79</f>
        <v>30</v>
      </c>
      <c r="J78" s="41">
        <f t="shared" si="19"/>
        <v>30</v>
      </c>
      <c r="K78" s="41">
        <f t="shared" si="19"/>
        <v>30</v>
      </c>
    </row>
    <row r="79" spans="1:11" ht="31.5">
      <c r="A79" s="95" t="s">
        <v>97</v>
      </c>
      <c r="B79" s="6" t="s">
        <v>19</v>
      </c>
      <c r="C79" s="6" t="s">
        <v>27</v>
      </c>
      <c r="D79" s="6">
        <v>89</v>
      </c>
      <c r="E79" s="6">
        <v>1</v>
      </c>
      <c r="F79" s="6" t="s">
        <v>36</v>
      </c>
      <c r="G79" s="6" t="s">
        <v>205</v>
      </c>
      <c r="H79" s="88" t="s">
        <v>99</v>
      </c>
      <c r="I79" s="41">
        <f>I80</f>
        <v>30</v>
      </c>
      <c r="J79" s="41">
        <f t="shared" si="19"/>
        <v>30</v>
      </c>
      <c r="K79" s="41">
        <f t="shared" si="19"/>
        <v>30</v>
      </c>
    </row>
    <row r="80" spans="1:11" ht="31.5">
      <c r="A80" s="95" t="s">
        <v>98</v>
      </c>
      <c r="B80" s="6" t="s">
        <v>19</v>
      </c>
      <c r="C80" s="6" t="s">
        <v>27</v>
      </c>
      <c r="D80" s="6">
        <v>89</v>
      </c>
      <c r="E80" s="6">
        <v>1</v>
      </c>
      <c r="F80" s="6" t="s">
        <v>36</v>
      </c>
      <c r="G80" s="6" t="s">
        <v>205</v>
      </c>
      <c r="H80" s="88" t="s">
        <v>100</v>
      </c>
      <c r="I80" s="41">
        <f>'Прил 2'!J81</f>
        <v>30</v>
      </c>
      <c r="J80" s="41">
        <f>'Прил 2'!K81</f>
        <v>30</v>
      </c>
      <c r="K80" s="41">
        <f>'Прил 2'!L81</f>
        <v>30</v>
      </c>
    </row>
    <row r="81" spans="1:12">
      <c r="A81" s="144" t="s">
        <v>56</v>
      </c>
      <c r="B81" s="101" t="s">
        <v>19</v>
      </c>
      <c r="C81" s="101" t="s">
        <v>28</v>
      </c>
      <c r="D81" s="101"/>
      <c r="E81" s="101"/>
      <c r="F81" s="147"/>
      <c r="G81" s="137"/>
      <c r="H81" s="137"/>
      <c r="I81" s="138">
        <f>'Прил 3'!I82+'Прил 3'!I85</f>
        <v>271.89999999999998</v>
      </c>
      <c r="J81" s="138">
        <f>'Прил 3'!J82+'Прил 3'!J85</f>
        <v>177.4</v>
      </c>
      <c r="K81" s="138">
        <f>'Прил 3'!K82+'Прил 3'!K85</f>
        <v>177.4</v>
      </c>
    </row>
    <row r="82" spans="1:12">
      <c r="A82" s="95" t="s">
        <v>57</v>
      </c>
      <c r="B82" s="6" t="s">
        <v>19</v>
      </c>
      <c r="C82" s="6" t="s">
        <v>28</v>
      </c>
      <c r="D82" s="6" t="s">
        <v>47</v>
      </c>
      <c r="E82" s="6">
        <v>1</v>
      </c>
      <c r="F82" s="89" t="s">
        <v>36</v>
      </c>
      <c r="G82" s="120">
        <v>43010</v>
      </c>
      <c r="H82" s="40"/>
      <c r="I82" s="41">
        <f>I83</f>
        <v>178</v>
      </c>
      <c r="J82" s="41">
        <f t="shared" ref="J82:K83" si="20">J83</f>
        <v>78</v>
      </c>
      <c r="K82" s="41">
        <f t="shared" si="20"/>
        <v>78</v>
      </c>
    </row>
    <row r="83" spans="1:12" ht="31.5">
      <c r="A83" s="95" t="s">
        <v>97</v>
      </c>
      <c r="B83" s="6" t="s">
        <v>19</v>
      </c>
      <c r="C83" s="6" t="s">
        <v>28</v>
      </c>
      <c r="D83" s="6" t="s">
        <v>47</v>
      </c>
      <c r="E83" s="6">
        <v>1</v>
      </c>
      <c r="F83" s="89" t="s">
        <v>36</v>
      </c>
      <c r="G83" s="120">
        <v>43010</v>
      </c>
      <c r="H83" s="120">
        <v>200</v>
      </c>
      <c r="I83" s="41">
        <f>I84</f>
        <v>178</v>
      </c>
      <c r="J83" s="41">
        <f t="shared" si="20"/>
        <v>78</v>
      </c>
      <c r="K83" s="41">
        <f t="shared" si="20"/>
        <v>78</v>
      </c>
    </row>
    <row r="84" spans="1:12" ht="31.5">
      <c r="A84" s="95" t="s">
        <v>98</v>
      </c>
      <c r="B84" s="6" t="s">
        <v>19</v>
      </c>
      <c r="C84" s="6" t="s">
        <v>28</v>
      </c>
      <c r="D84" s="6" t="s">
        <v>47</v>
      </c>
      <c r="E84" s="6">
        <v>1</v>
      </c>
      <c r="F84" s="89" t="s">
        <v>36</v>
      </c>
      <c r="G84" s="120">
        <v>43010</v>
      </c>
      <c r="H84" s="120">
        <v>240</v>
      </c>
      <c r="I84" s="41">
        <f>'Прил 2'!J87</f>
        <v>178</v>
      </c>
      <c r="J84" s="41">
        <f>'Прил 2'!K87</f>
        <v>78</v>
      </c>
      <c r="K84" s="41">
        <f>'Прил 2'!L87</f>
        <v>78</v>
      </c>
    </row>
    <row r="85" spans="1:12">
      <c r="A85" s="95" t="s">
        <v>136</v>
      </c>
      <c r="B85" s="6" t="s">
        <v>19</v>
      </c>
      <c r="C85" s="6" t="s">
        <v>28</v>
      </c>
      <c r="D85" s="6" t="s">
        <v>47</v>
      </c>
      <c r="E85" s="6">
        <v>1</v>
      </c>
      <c r="F85" s="89" t="s">
        <v>36</v>
      </c>
      <c r="G85" s="120">
        <v>43040</v>
      </c>
      <c r="H85" s="40"/>
      <c r="I85" s="41">
        <f>I86</f>
        <v>93.9</v>
      </c>
      <c r="J85" s="41">
        <f t="shared" ref="J85:K86" si="21">J86</f>
        <v>99.4</v>
      </c>
      <c r="K85" s="41">
        <f t="shared" si="21"/>
        <v>99.4</v>
      </c>
    </row>
    <row r="86" spans="1:12" ht="31.5">
      <c r="A86" s="95" t="s">
        <v>97</v>
      </c>
      <c r="B86" s="6" t="s">
        <v>19</v>
      </c>
      <c r="C86" s="6" t="s">
        <v>28</v>
      </c>
      <c r="D86" s="6" t="s">
        <v>47</v>
      </c>
      <c r="E86" s="6">
        <v>1</v>
      </c>
      <c r="F86" s="89" t="s">
        <v>36</v>
      </c>
      <c r="G86" s="120">
        <v>43040</v>
      </c>
      <c r="H86" s="120">
        <v>200</v>
      </c>
      <c r="I86" s="41">
        <f>I87</f>
        <v>93.9</v>
      </c>
      <c r="J86" s="41">
        <f t="shared" si="21"/>
        <v>99.4</v>
      </c>
      <c r="K86" s="41">
        <f t="shared" si="21"/>
        <v>99.4</v>
      </c>
    </row>
    <row r="87" spans="1:12" ht="31.5">
      <c r="A87" s="95" t="s">
        <v>98</v>
      </c>
      <c r="B87" s="6" t="s">
        <v>19</v>
      </c>
      <c r="C87" s="6" t="s">
        <v>28</v>
      </c>
      <c r="D87" s="6" t="s">
        <v>47</v>
      </c>
      <c r="E87" s="6">
        <v>1</v>
      </c>
      <c r="F87" s="89" t="s">
        <v>36</v>
      </c>
      <c r="G87" s="120">
        <v>43040</v>
      </c>
      <c r="H87" s="120">
        <v>240</v>
      </c>
      <c r="I87" s="41">
        <f>'Прил 2'!J90</f>
        <v>93.9</v>
      </c>
      <c r="J87" s="41">
        <f>'Прил 2'!K90</f>
        <v>99.4</v>
      </c>
      <c r="K87" s="41">
        <f>'Прил 2'!L90</f>
        <v>99.4</v>
      </c>
    </row>
    <row r="88" spans="1:12">
      <c r="A88" s="144" t="s">
        <v>58</v>
      </c>
      <c r="B88" s="101" t="s">
        <v>30</v>
      </c>
      <c r="C88" s="101"/>
      <c r="D88" s="102"/>
      <c r="E88" s="101"/>
      <c r="F88" s="101"/>
      <c r="G88" s="101"/>
      <c r="H88" s="153"/>
      <c r="I88" s="138">
        <f t="shared" ref="I88:K93" si="22">I89</f>
        <v>85.8</v>
      </c>
      <c r="J88" s="138">
        <f t="shared" si="22"/>
        <v>56.589999999999996</v>
      </c>
      <c r="K88" s="138">
        <f t="shared" si="22"/>
        <v>26.594999999999999</v>
      </c>
    </row>
    <row r="89" spans="1:12">
      <c r="A89" s="158" t="s">
        <v>26</v>
      </c>
      <c r="B89" s="101" t="s">
        <v>30</v>
      </c>
      <c r="C89" s="101" t="s">
        <v>16</v>
      </c>
      <c r="D89" s="153"/>
      <c r="E89" s="101"/>
      <c r="F89" s="101"/>
      <c r="G89" s="101"/>
      <c r="H89" s="153"/>
      <c r="I89" s="138">
        <f>I90</f>
        <v>85.8</v>
      </c>
      <c r="J89" s="138">
        <f t="shared" si="22"/>
        <v>56.589999999999996</v>
      </c>
      <c r="K89" s="138">
        <f t="shared" si="22"/>
        <v>26.594999999999999</v>
      </c>
    </row>
    <row r="90" spans="1:12" ht="47.25">
      <c r="A90" s="96" t="s">
        <v>160</v>
      </c>
      <c r="B90" s="6" t="s">
        <v>30</v>
      </c>
      <c r="C90" s="6" t="s">
        <v>16</v>
      </c>
      <c r="D90" s="6">
        <v>89</v>
      </c>
      <c r="E90" s="6"/>
      <c r="F90" s="6"/>
      <c r="G90" s="6"/>
      <c r="H90" s="88"/>
      <c r="I90" s="41">
        <f>I91</f>
        <v>85.8</v>
      </c>
      <c r="J90" s="41">
        <f t="shared" si="22"/>
        <v>56.589999999999996</v>
      </c>
      <c r="K90" s="41">
        <f t="shared" si="22"/>
        <v>26.594999999999999</v>
      </c>
      <c r="L90" s="36"/>
    </row>
    <row r="91" spans="1:12" ht="47.25">
      <c r="A91" s="96" t="s">
        <v>161</v>
      </c>
      <c r="B91" s="6" t="s">
        <v>30</v>
      </c>
      <c r="C91" s="6" t="s">
        <v>16</v>
      </c>
      <c r="D91" s="6">
        <v>89</v>
      </c>
      <c r="E91" s="6">
        <v>1</v>
      </c>
      <c r="F91" s="6"/>
      <c r="G91" s="6"/>
      <c r="H91" s="88"/>
      <c r="I91" s="41">
        <f>I92</f>
        <v>85.8</v>
      </c>
      <c r="J91" s="41">
        <f t="shared" si="22"/>
        <v>56.589999999999996</v>
      </c>
      <c r="K91" s="41">
        <f t="shared" si="22"/>
        <v>26.594999999999999</v>
      </c>
      <c r="L91" s="36"/>
    </row>
    <row r="92" spans="1:12">
      <c r="A92" s="96" t="s">
        <v>92</v>
      </c>
      <c r="B92" s="159" t="s">
        <v>30</v>
      </c>
      <c r="C92" s="159" t="s">
        <v>16</v>
      </c>
      <c r="D92" s="125">
        <v>89</v>
      </c>
      <c r="E92" s="89">
        <v>1</v>
      </c>
      <c r="F92" s="89" t="s">
        <v>36</v>
      </c>
      <c r="G92" s="89" t="s">
        <v>60</v>
      </c>
      <c r="H92" s="125"/>
      <c r="I92" s="41">
        <f t="shared" si="22"/>
        <v>85.8</v>
      </c>
      <c r="J92" s="41">
        <f t="shared" si="22"/>
        <v>56.589999999999996</v>
      </c>
      <c r="K92" s="41">
        <f t="shared" si="22"/>
        <v>26.594999999999999</v>
      </c>
    </row>
    <row r="93" spans="1:12">
      <c r="A93" s="96" t="s">
        <v>93</v>
      </c>
      <c r="B93" s="159" t="s">
        <v>30</v>
      </c>
      <c r="C93" s="159" t="s">
        <v>16</v>
      </c>
      <c r="D93" s="125">
        <v>89</v>
      </c>
      <c r="E93" s="89">
        <v>1</v>
      </c>
      <c r="F93" s="89" t="s">
        <v>36</v>
      </c>
      <c r="G93" s="89" t="s">
        <v>60</v>
      </c>
      <c r="H93" s="125" t="s">
        <v>95</v>
      </c>
      <c r="I93" s="41">
        <f t="shared" si="22"/>
        <v>85.8</v>
      </c>
      <c r="J93" s="41">
        <f t="shared" si="22"/>
        <v>56.589999999999996</v>
      </c>
      <c r="K93" s="41">
        <f t="shared" si="22"/>
        <v>26.594999999999999</v>
      </c>
    </row>
    <row r="94" spans="1:12">
      <c r="A94" s="96" t="s">
        <v>94</v>
      </c>
      <c r="B94" s="159" t="s">
        <v>30</v>
      </c>
      <c r="C94" s="159" t="s">
        <v>16</v>
      </c>
      <c r="D94" s="125">
        <v>89</v>
      </c>
      <c r="E94" s="89">
        <v>1</v>
      </c>
      <c r="F94" s="89" t="s">
        <v>36</v>
      </c>
      <c r="G94" s="89" t="s">
        <v>60</v>
      </c>
      <c r="H94" s="125" t="s">
        <v>96</v>
      </c>
      <c r="I94" s="41">
        <f>'Прил 2'!J97</f>
        <v>85.8</v>
      </c>
      <c r="J94" s="41">
        <f>'Прил 2'!K97</f>
        <v>56.589999999999996</v>
      </c>
      <c r="K94" s="41">
        <f>'Прил 2'!L97</f>
        <v>26.594999999999999</v>
      </c>
    </row>
    <row r="95" spans="1:12">
      <c r="A95" s="141" t="s">
        <v>18</v>
      </c>
      <c r="B95" s="160" t="s">
        <v>31</v>
      </c>
      <c r="C95" s="160"/>
      <c r="D95" s="151"/>
      <c r="E95" s="117"/>
      <c r="F95" s="117"/>
      <c r="G95" s="117"/>
      <c r="H95" s="151"/>
      <c r="I95" s="138">
        <f t="shared" ref="I95:K100" si="23">I96</f>
        <v>1</v>
      </c>
      <c r="J95" s="138">
        <f t="shared" si="23"/>
        <v>1</v>
      </c>
      <c r="K95" s="138">
        <f t="shared" si="23"/>
        <v>1</v>
      </c>
    </row>
    <row r="96" spans="1:12" ht="31.5">
      <c r="A96" s="141" t="s">
        <v>61</v>
      </c>
      <c r="B96" s="117">
        <v>13</v>
      </c>
      <c r="C96" s="117" t="s">
        <v>16</v>
      </c>
      <c r="D96" s="148"/>
      <c r="E96" s="117"/>
      <c r="F96" s="117"/>
      <c r="G96" s="117"/>
      <c r="H96" s="151"/>
      <c r="I96" s="138">
        <f t="shared" si="23"/>
        <v>1</v>
      </c>
      <c r="J96" s="138">
        <f t="shared" si="23"/>
        <v>1</v>
      </c>
      <c r="K96" s="138">
        <f t="shared" si="23"/>
        <v>1</v>
      </c>
    </row>
    <row r="97" spans="1:11" ht="47.25">
      <c r="A97" s="96" t="s">
        <v>160</v>
      </c>
      <c r="B97" s="89" t="s">
        <v>31</v>
      </c>
      <c r="C97" s="89" t="s">
        <v>16</v>
      </c>
      <c r="D97" s="6">
        <v>89</v>
      </c>
      <c r="E97" s="6">
        <v>0</v>
      </c>
      <c r="F97" s="89"/>
      <c r="G97" s="89"/>
      <c r="H97" s="125"/>
      <c r="I97" s="41">
        <f t="shared" si="23"/>
        <v>1</v>
      </c>
      <c r="J97" s="41">
        <f t="shared" si="23"/>
        <v>1</v>
      </c>
      <c r="K97" s="41">
        <f t="shared" si="23"/>
        <v>1</v>
      </c>
    </row>
    <row r="98" spans="1:11" ht="47.25">
      <c r="A98" s="96" t="s">
        <v>161</v>
      </c>
      <c r="B98" s="89" t="s">
        <v>31</v>
      </c>
      <c r="C98" s="89" t="s">
        <v>16</v>
      </c>
      <c r="D98" s="6">
        <v>89</v>
      </c>
      <c r="E98" s="6">
        <v>1</v>
      </c>
      <c r="F98" s="89"/>
      <c r="G98" s="89"/>
      <c r="H98" s="125"/>
      <c r="I98" s="41">
        <f t="shared" si="23"/>
        <v>1</v>
      </c>
      <c r="J98" s="41">
        <f t="shared" si="23"/>
        <v>1</v>
      </c>
      <c r="K98" s="41">
        <f t="shared" si="23"/>
        <v>1</v>
      </c>
    </row>
    <row r="99" spans="1:11">
      <c r="A99" s="95" t="s">
        <v>62</v>
      </c>
      <c r="B99" s="89">
        <v>13</v>
      </c>
      <c r="C99" s="89" t="s">
        <v>16</v>
      </c>
      <c r="D99" s="97">
        <v>89</v>
      </c>
      <c r="E99" s="89">
        <v>1</v>
      </c>
      <c r="F99" s="89" t="s">
        <v>36</v>
      </c>
      <c r="G99" s="89">
        <v>41240</v>
      </c>
      <c r="H99" s="125"/>
      <c r="I99" s="41">
        <f t="shared" si="23"/>
        <v>1</v>
      </c>
      <c r="J99" s="41">
        <f t="shared" si="23"/>
        <v>1</v>
      </c>
      <c r="K99" s="41">
        <f t="shared" si="23"/>
        <v>1</v>
      </c>
    </row>
    <row r="100" spans="1:11">
      <c r="A100" s="95" t="s">
        <v>90</v>
      </c>
      <c r="B100" s="89">
        <v>13</v>
      </c>
      <c r="C100" s="89" t="s">
        <v>16</v>
      </c>
      <c r="D100" s="97">
        <v>89</v>
      </c>
      <c r="E100" s="89">
        <v>1</v>
      </c>
      <c r="F100" s="89" t="s">
        <v>36</v>
      </c>
      <c r="G100" s="89" t="s">
        <v>67</v>
      </c>
      <c r="H100" s="125" t="s">
        <v>91</v>
      </c>
      <c r="I100" s="41">
        <f t="shared" si="23"/>
        <v>1</v>
      </c>
      <c r="J100" s="41">
        <f t="shared" si="23"/>
        <v>1</v>
      </c>
      <c r="K100" s="41">
        <f t="shared" si="23"/>
        <v>1</v>
      </c>
    </row>
    <row r="101" spans="1:11">
      <c r="A101" s="93" t="s">
        <v>63</v>
      </c>
      <c r="B101" s="89">
        <v>13</v>
      </c>
      <c r="C101" s="89" t="s">
        <v>16</v>
      </c>
      <c r="D101" s="97">
        <v>89</v>
      </c>
      <c r="E101" s="89">
        <v>1</v>
      </c>
      <c r="F101" s="89" t="s">
        <v>36</v>
      </c>
      <c r="G101" s="89">
        <v>41240</v>
      </c>
      <c r="H101" s="125">
        <v>730</v>
      </c>
      <c r="I101" s="41">
        <f>'Прил 2'!J104</f>
        <v>1</v>
      </c>
      <c r="J101" s="41">
        <f>'Прил 2'!K104</f>
        <v>1</v>
      </c>
      <c r="K101" s="41">
        <f>'Прил 2'!L104</f>
        <v>1</v>
      </c>
    </row>
    <row r="102" spans="1:11">
      <c r="A102" s="93" t="s">
        <v>201</v>
      </c>
      <c r="B102" s="89" t="s">
        <v>168</v>
      </c>
      <c r="C102" s="89"/>
      <c r="D102" s="97"/>
      <c r="E102" s="89"/>
      <c r="F102" s="89"/>
      <c r="G102" s="89"/>
      <c r="H102" s="125"/>
      <c r="I102" s="41"/>
      <c r="J102" s="41">
        <f t="shared" ref="J102:K107" si="24">J103</f>
        <v>29.21</v>
      </c>
      <c r="K102" s="41">
        <f t="shared" si="24"/>
        <v>59.204999999999998</v>
      </c>
    </row>
    <row r="103" spans="1:11">
      <c r="A103" s="93" t="s">
        <v>201</v>
      </c>
      <c r="B103" s="89" t="s">
        <v>168</v>
      </c>
      <c r="C103" s="89">
        <v>99</v>
      </c>
      <c r="D103" s="97"/>
      <c r="E103" s="89"/>
      <c r="F103" s="89"/>
      <c r="G103" s="89"/>
      <c r="H103" s="125"/>
      <c r="I103" s="41"/>
      <c r="J103" s="41">
        <f t="shared" si="24"/>
        <v>29.21</v>
      </c>
      <c r="K103" s="41">
        <f t="shared" si="24"/>
        <v>59.204999999999998</v>
      </c>
    </row>
    <row r="104" spans="1:11" ht="47.25">
      <c r="A104" s="96" t="s">
        <v>160</v>
      </c>
      <c r="B104" s="89" t="s">
        <v>168</v>
      </c>
      <c r="C104" s="89">
        <v>99</v>
      </c>
      <c r="D104" s="89" t="s">
        <v>47</v>
      </c>
      <c r="E104" s="89" t="s">
        <v>34</v>
      </c>
      <c r="F104" s="89"/>
      <c r="G104" s="89"/>
      <c r="H104" s="125"/>
      <c r="I104" s="41"/>
      <c r="J104" s="41">
        <f t="shared" si="24"/>
        <v>29.21</v>
      </c>
      <c r="K104" s="41">
        <f t="shared" si="24"/>
        <v>59.204999999999998</v>
      </c>
    </row>
    <row r="105" spans="1:11" ht="47.25">
      <c r="A105" s="96" t="s">
        <v>161</v>
      </c>
      <c r="B105" s="89" t="s">
        <v>168</v>
      </c>
      <c r="C105" s="89">
        <v>99</v>
      </c>
      <c r="D105" s="89" t="s">
        <v>47</v>
      </c>
      <c r="E105" s="89" t="s">
        <v>23</v>
      </c>
      <c r="F105" s="89"/>
      <c r="G105" s="89"/>
      <c r="H105" s="125"/>
      <c r="I105" s="41"/>
      <c r="J105" s="41">
        <f t="shared" si="24"/>
        <v>29.21</v>
      </c>
      <c r="K105" s="41">
        <f t="shared" si="24"/>
        <v>59.204999999999998</v>
      </c>
    </row>
    <row r="106" spans="1:11">
      <c r="A106" s="93" t="s">
        <v>201</v>
      </c>
      <c r="B106" s="89" t="s">
        <v>168</v>
      </c>
      <c r="C106" s="89">
        <v>99</v>
      </c>
      <c r="D106" s="89" t="s">
        <v>47</v>
      </c>
      <c r="E106" s="89" t="s">
        <v>23</v>
      </c>
      <c r="F106" s="89" t="s">
        <v>36</v>
      </c>
      <c r="G106" s="89" t="s">
        <v>169</v>
      </c>
      <c r="H106" s="89"/>
      <c r="I106" s="41"/>
      <c r="J106" s="41">
        <f t="shared" si="24"/>
        <v>29.21</v>
      </c>
      <c r="K106" s="41">
        <f t="shared" si="24"/>
        <v>59.204999999999998</v>
      </c>
    </row>
    <row r="107" spans="1:11">
      <c r="A107" s="93" t="s">
        <v>105</v>
      </c>
      <c r="B107" s="89" t="s">
        <v>168</v>
      </c>
      <c r="C107" s="89">
        <v>99</v>
      </c>
      <c r="D107" s="89" t="s">
        <v>47</v>
      </c>
      <c r="E107" s="89" t="s">
        <v>23</v>
      </c>
      <c r="F107" s="89" t="s">
        <v>36</v>
      </c>
      <c r="G107" s="89" t="s">
        <v>169</v>
      </c>
      <c r="H107" s="89" t="s">
        <v>106</v>
      </c>
      <c r="I107" s="169"/>
      <c r="J107" s="162">
        <f t="shared" si="24"/>
        <v>29.21</v>
      </c>
      <c r="K107" s="162">
        <f t="shared" si="24"/>
        <v>59.204999999999998</v>
      </c>
    </row>
    <row r="108" spans="1:11">
      <c r="A108" s="93" t="s">
        <v>46</v>
      </c>
      <c r="B108" s="89" t="s">
        <v>168</v>
      </c>
      <c r="C108" s="89" t="s">
        <v>168</v>
      </c>
      <c r="D108" s="89" t="s">
        <v>47</v>
      </c>
      <c r="E108" s="89" t="s">
        <v>23</v>
      </c>
      <c r="F108" s="89" t="s">
        <v>36</v>
      </c>
      <c r="G108" s="89" t="s">
        <v>169</v>
      </c>
      <c r="H108" s="89" t="s">
        <v>48</v>
      </c>
      <c r="I108" s="169"/>
      <c r="J108" s="162">
        <f>'Прил 2'!K111</f>
        <v>29.21</v>
      </c>
      <c r="K108" s="162">
        <f>'Прил 2'!L111</f>
        <v>59.204999999999998</v>
      </c>
    </row>
  </sheetData>
  <autoFilter ref="A6:K10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2 A85">
    <cfRule type="expression" dxfId="30" priority="35" stopIfTrue="1">
      <formula>$F82=""</formula>
    </cfRule>
    <cfRule type="expression" dxfId="29" priority="37" stopIfTrue="1">
      <formula>AND($G82="",$F82&lt;&gt;"")</formula>
    </cfRule>
  </conditionalFormatting>
  <conditionalFormatting sqref="A85">
    <cfRule type="expression" dxfId="28" priority="32" stopIfTrue="1">
      <formula>$F85=""</formula>
    </cfRule>
    <cfRule type="expression" dxfId="27" priority="34" stopIfTrue="1">
      <formula>AND($G85="",$F85&lt;&gt;"")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1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1">
    <cfRule type="expression" dxfId="16" priority="15" stopIfTrue="1">
      <formula>$C81=""</formula>
    </cfRule>
    <cfRule type="expression" dxfId="15" priority="16" stopIfTrue="1">
      <formula>$D81&lt;&gt;""</formula>
    </cfRule>
  </conditionalFormatting>
  <conditionalFormatting sqref="F81">
    <cfRule type="expression" dxfId="14" priority="11" stopIfTrue="1">
      <formula>$C81=""</formula>
    </cfRule>
    <cfRule type="expression" dxfId="13" priority="12" stopIfTrue="1">
      <formula>$D81&lt;&gt;""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A82 A85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7"/>
  <sheetViews>
    <sheetView view="pageBreakPreview" topLeftCell="A134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4" t="s">
        <v>222</v>
      </c>
      <c r="K1" s="254"/>
      <c r="L1" s="254"/>
    </row>
    <row r="2" spans="1:53" ht="85.5" customHeight="1">
      <c r="A2" s="264" t="s">
        <v>223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5"/>
      <c r="N2" s="265"/>
      <c r="O2" s="265"/>
      <c r="P2" s="265"/>
      <c r="Q2" s="265"/>
      <c r="R2" s="265"/>
      <c r="S2" s="265"/>
      <c r="T2" s="265"/>
    </row>
    <row r="3" spans="1:53" ht="15.75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164"/>
      <c r="L3" s="130" t="s">
        <v>178</v>
      </c>
    </row>
    <row r="4" spans="1:53" ht="15.75">
      <c r="A4" s="262" t="s">
        <v>12</v>
      </c>
      <c r="B4" s="262" t="s">
        <v>180</v>
      </c>
      <c r="C4" s="262"/>
      <c r="D4" s="262"/>
      <c r="E4" s="262"/>
      <c r="F4" s="262" t="s">
        <v>14</v>
      </c>
      <c r="G4" s="262" t="s">
        <v>13</v>
      </c>
      <c r="H4" s="262" t="s">
        <v>179</v>
      </c>
      <c r="I4" s="262" t="s">
        <v>21</v>
      </c>
      <c r="J4" s="262" t="s">
        <v>64</v>
      </c>
      <c r="K4" s="262"/>
      <c r="L4" s="262"/>
    </row>
    <row r="5" spans="1:53" ht="19.899999999999999" customHeight="1">
      <c r="A5" s="262" t="s">
        <v>182</v>
      </c>
      <c r="B5" s="262" t="s">
        <v>182</v>
      </c>
      <c r="C5" s="262"/>
      <c r="D5" s="262"/>
      <c r="E5" s="262"/>
      <c r="F5" s="262" t="s">
        <v>182</v>
      </c>
      <c r="G5" s="262" t="s">
        <v>182</v>
      </c>
      <c r="H5" s="262" t="s">
        <v>182</v>
      </c>
      <c r="I5" s="262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2033.6859999999999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319.5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319.5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319.5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319.5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319.5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2'!J65</f>
        <v>319.5</v>
      </c>
      <c r="K20" s="239">
        <f>'Прил 2'!K65</f>
        <v>337.3</v>
      </c>
      <c r="L20" s="239">
        <f>'Прил 2'!L65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2'!J69</f>
        <v>14.8</v>
      </c>
      <c r="K27" s="239">
        <f>'Прил 2'!K69</f>
        <v>14.7</v>
      </c>
      <c r="L27" s="239">
        <f>'Прил 2'!L69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1147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462.99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412.99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412.99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412.99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412.99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412.99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412.99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684.01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204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204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204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204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204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50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50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50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50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50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51.01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51.01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51.01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51.01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51.01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51.01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551.88599999999997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J78+J84+J90+J126+J137+J108+J114+J131+J115+J91+J97</f>
        <v>551.88599999999997</v>
      </c>
      <c r="K72" s="41">
        <f>K78+K84+K90+K126+K137+K108+K114+K131+K115+K91</f>
        <v>445.29999999999995</v>
      </c>
      <c r="L72" s="41">
        <f>L78+L84+L90+L126+L137+L108+L114+L131+L115+L91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2'!J97</f>
        <v>85.8</v>
      </c>
      <c r="K78" s="138">
        <f>'Прил 2'!K97</f>
        <v>56.589999999999996</v>
      </c>
      <c r="L78" s="138">
        <f>'Прил 2'!L97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2'!J104</f>
        <v>1</v>
      </c>
      <c r="K90" s="138">
        <f>'Прил 2'!K104</f>
        <v>1</v>
      </c>
      <c r="L90" s="138">
        <f>'Прил 2'!L104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2'!K111</f>
        <v>29.21</v>
      </c>
      <c r="L96" s="138">
        <f>'Прил 2'!L111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47.25">
      <c r="A97" s="149" t="s">
        <v>225</v>
      </c>
      <c r="B97" s="214" t="s">
        <v>47</v>
      </c>
      <c r="C97" s="214" t="s">
        <v>23</v>
      </c>
      <c r="D97" s="214" t="s">
        <v>36</v>
      </c>
      <c r="E97" s="248" t="s">
        <v>226</v>
      </c>
      <c r="F97" s="214"/>
      <c r="G97" s="249"/>
      <c r="H97" s="214"/>
      <c r="I97" s="214"/>
      <c r="J97" s="41">
        <f>J98</f>
        <v>25.986000000000001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42" customHeight="1">
      <c r="A98" s="250" t="s">
        <v>98</v>
      </c>
      <c r="B98" s="214" t="s">
        <v>47</v>
      </c>
      <c r="C98" s="214" t="s">
        <v>23</v>
      </c>
      <c r="D98" s="214" t="s">
        <v>36</v>
      </c>
      <c r="E98" s="248" t="s">
        <v>226</v>
      </c>
      <c r="F98" s="214" t="s">
        <v>99</v>
      </c>
      <c r="G98" s="249"/>
      <c r="H98" s="214"/>
      <c r="I98" s="214"/>
      <c r="J98" s="41">
        <f>J99</f>
        <v>25.986000000000001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15.75">
      <c r="A99" s="250" t="s">
        <v>41</v>
      </c>
      <c r="B99" s="214" t="s">
        <v>47</v>
      </c>
      <c r="C99" s="214" t="s">
        <v>23</v>
      </c>
      <c r="D99" s="214" t="s">
        <v>36</v>
      </c>
      <c r="E99" s="248" t="s">
        <v>226</v>
      </c>
      <c r="F99" s="214" t="s">
        <v>100</v>
      </c>
      <c r="G99" s="249"/>
      <c r="H99" s="214"/>
      <c r="I99" s="214"/>
      <c r="J99" s="41">
        <f>J100</f>
        <v>25.986000000000001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15.75">
      <c r="A100" s="250" t="s">
        <v>52</v>
      </c>
      <c r="B100" s="214" t="s">
        <v>47</v>
      </c>
      <c r="C100" s="214" t="s">
        <v>23</v>
      </c>
      <c r="D100" s="214" t="s">
        <v>36</v>
      </c>
      <c r="E100" s="248" t="s">
        <v>226</v>
      </c>
      <c r="F100" s="214" t="s">
        <v>100</v>
      </c>
      <c r="G100" s="249" t="s">
        <v>17</v>
      </c>
      <c r="H100" s="214"/>
      <c r="I100" s="214"/>
      <c r="J100" s="41">
        <f>J101</f>
        <v>25.986000000000001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15.75">
      <c r="A101" s="250" t="s">
        <v>53</v>
      </c>
      <c r="B101" s="214" t="s">
        <v>47</v>
      </c>
      <c r="C101" s="214" t="s">
        <v>23</v>
      </c>
      <c r="D101" s="214" t="s">
        <v>36</v>
      </c>
      <c r="E101" s="248" t="s">
        <v>226</v>
      </c>
      <c r="F101" s="214" t="s">
        <v>100</v>
      </c>
      <c r="G101" s="249" t="s">
        <v>17</v>
      </c>
      <c r="H101" s="214" t="s">
        <v>29</v>
      </c>
      <c r="I101" s="214"/>
      <c r="J101" s="41">
        <f>J102</f>
        <v>25.986000000000001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51" t="s">
        <v>47</v>
      </c>
      <c r="C102" s="251" t="s">
        <v>23</v>
      </c>
      <c r="D102" s="251" t="s">
        <v>36</v>
      </c>
      <c r="E102" s="252" t="s">
        <v>226</v>
      </c>
      <c r="F102" s="251" t="s">
        <v>100</v>
      </c>
      <c r="G102" s="253" t="s">
        <v>17</v>
      </c>
      <c r="H102" s="251" t="s">
        <v>29</v>
      </c>
      <c r="I102" s="251" t="s">
        <v>167</v>
      </c>
      <c r="J102" s="138">
        <f>'Прил 2'!J70</f>
        <v>25.986000000000001</v>
      </c>
      <c r="K102" s="138">
        <f>'Прил 2'!K70</f>
        <v>0</v>
      </c>
      <c r="L102" s="138">
        <f>'Прил 2'!L70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ht="15.75">
      <c r="A103" s="95" t="s">
        <v>57</v>
      </c>
      <c r="B103" s="6" t="s">
        <v>47</v>
      </c>
      <c r="C103" s="120">
        <v>0</v>
      </c>
      <c r="D103" s="89" t="s">
        <v>36</v>
      </c>
      <c r="E103" s="124">
        <v>43010</v>
      </c>
      <c r="F103" s="120"/>
      <c r="G103" s="173"/>
      <c r="H103" s="122"/>
      <c r="I103" s="122"/>
      <c r="J103" s="41">
        <f>J106</f>
        <v>178</v>
      </c>
      <c r="K103" s="41">
        <f>K106</f>
        <v>78</v>
      </c>
      <c r="L103" s="126">
        <f>L106</f>
        <v>78</v>
      </c>
    </row>
    <row r="104" spans="1:53" ht="31.5" customHeight="1">
      <c r="A104" s="95" t="s">
        <v>98</v>
      </c>
      <c r="B104" s="6" t="s">
        <v>47</v>
      </c>
      <c r="C104" s="120">
        <v>0</v>
      </c>
      <c r="D104" s="89" t="s">
        <v>36</v>
      </c>
      <c r="E104" s="124">
        <v>43010</v>
      </c>
      <c r="F104" s="120">
        <v>200</v>
      </c>
      <c r="G104" s="173"/>
      <c r="H104" s="122"/>
      <c r="I104" s="122"/>
      <c r="J104" s="41">
        <f>J105</f>
        <v>178</v>
      </c>
      <c r="K104" s="41">
        <f t="shared" ref="K104:L104" si="31">K105</f>
        <v>78</v>
      </c>
      <c r="L104" s="41">
        <f t="shared" si="31"/>
        <v>78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43010</v>
      </c>
      <c r="F105" s="120">
        <v>240</v>
      </c>
      <c r="G105" s="173"/>
      <c r="H105" s="122"/>
      <c r="I105" s="122"/>
      <c r="J105" s="41">
        <f>J106</f>
        <v>178</v>
      </c>
      <c r="K105" s="41">
        <f t="shared" ref="K105:L105" si="32">K106</f>
        <v>78</v>
      </c>
      <c r="L105" s="41">
        <f t="shared" si="32"/>
        <v>78</v>
      </c>
    </row>
    <row r="106" spans="1:53" ht="15.75">
      <c r="A106" s="100" t="s">
        <v>55</v>
      </c>
      <c r="B106" s="6" t="s">
        <v>47</v>
      </c>
      <c r="C106" s="120">
        <v>0</v>
      </c>
      <c r="D106" s="89" t="s">
        <v>36</v>
      </c>
      <c r="E106" s="124">
        <v>43010</v>
      </c>
      <c r="F106" s="120">
        <v>240</v>
      </c>
      <c r="G106" s="173" t="s">
        <v>19</v>
      </c>
      <c r="H106" s="122"/>
      <c r="I106" s="122"/>
      <c r="J106" s="41">
        <f>J107</f>
        <v>178</v>
      </c>
      <c r="K106" s="41">
        <f t="shared" ref="K106:L107" si="33">K107</f>
        <v>78</v>
      </c>
      <c r="L106" s="126">
        <f t="shared" si="33"/>
        <v>78</v>
      </c>
    </row>
    <row r="107" spans="1:53" ht="15.75">
      <c r="A107" s="119" t="s">
        <v>56</v>
      </c>
      <c r="B107" s="6" t="s">
        <v>47</v>
      </c>
      <c r="C107" s="120">
        <v>0</v>
      </c>
      <c r="D107" s="89" t="s">
        <v>36</v>
      </c>
      <c r="E107" s="124">
        <v>43010</v>
      </c>
      <c r="F107" s="120">
        <v>240</v>
      </c>
      <c r="G107" s="173" t="s">
        <v>19</v>
      </c>
      <c r="H107" s="122" t="s">
        <v>28</v>
      </c>
      <c r="I107" s="122"/>
      <c r="J107" s="41">
        <f>J108</f>
        <v>178</v>
      </c>
      <c r="K107" s="41">
        <f t="shared" si="33"/>
        <v>78</v>
      </c>
      <c r="L107" s="126">
        <f t="shared" si="33"/>
        <v>78</v>
      </c>
    </row>
    <row r="108" spans="1:53" s="15" customFormat="1" ht="47.25">
      <c r="A108" s="225" t="s">
        <v>155</v>
      </c>
      <c r="B108" s="101" t="s">
        <v>47</v>
      </c>
      <c r="C108" s="233">
        <v>0</v>
      </c>
      <c r="D108" s="117" t="s">
        <v>36</v>
      </c>
      <c r="E108" s="234">
        <v>43010</v>
      </c>
      <c r="F108" s="233">
        <v>240</v>
      </c>
      <c r="G108" s="235" t="s">
        <v>19</v>
      </c>
      <c r="H108" s="232" t="s">
        <v>28</v>
      </c>
      <c r="I108" s="232">
        <v>910</v>
      </c>
      <c r="J108" s="138">
        <f>'Прил 2'!J87</f>
        <v>178</v>
      </c>
      <c r="K108" s="138">
        <f>'Прил 2'!K87</f>
        <v>78</v>
      </c>
      <c r="L108" s="138">
        <f>'Прил 2'!L87</f>
        <v>78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139</v>
      </c>
      <c r="B109" s="6" t="s">
        <v>47</v>
      </c>
      <c r="C109" s="120">
        <v>0</v>
      </c>
      <c r="D109" s="89" t="s">
        <v>36</v>
      </c>
      <c r="E109" s="124">
        <v>43040</v>
      </c>
      <c r="F109" s="120"/>
      <c r="G109" s="121"/>
      <c r="H109" s="122"/>
      <c r="I109" s="122"/>
      <c r="J109" s="41">
        <f>J112</f>
        <v>93.9</v>
      </c>
      <c r="K109" s="41">
        <f>K112</f>
        <v>99.4</v>
      </c>
      <c r="L109" s="126">
        <f>L112</f>
        <v>99.4</v>
      </c>
    </row>
    <row r="110" spans="1:53" ht="36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43040</v>
      </c>
      <c r="F110" s="120">
        <v>200</v>
      </c>
      <c r="G110" s="121"/>
      <c r="H110" s="122"/>
      <c r="I110" s="122"/>
      <c r="J110" s="41">
        <f>J111</f>
        <v>93.9</v>
      </c>
      <c r="K110" s="41">
        <f t="shared" ref="K110:L110" si="34">K111</f>
        <v>99.4</v>
      </c>
      <c r="L110" s="41">
        <f t="shared" si="34"/>
        <v>99.4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43040</v>
      </c>
      <c r="F111" s="120">
        <v>240</v>
      </c>
      <c r="G111" s="121"/>
      <c r="H111" s="122"/>
      <c r="I111" s="122"/>
      <c r="J111" s="41">
        <f>J112</f>
        <v>93.9</v>
      </c>
      <c r="K111" s="41">
        <f t="shared" ref="K111:L111" si="35">K112</f>
        <v>99.4</v>
      </c>
      <c r="L111" s="41">
        <f t="shared" si="35"/>
        <v>99.4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43040</v>
      </c>
      <c r="F112" s="120">
        <v>240</v>
      </c>
      <c r="G112" s="92" t="s">
        <v>19</v>
      </c>
      <c r="H112" s="122"/>
      <c r="I112" s="122"/>
      <c r="J112" s="41">
        <f>J113</f>
        <v>93.9</v>
      </c>
      <c r="K112" s="41">
        <f t="shared" ref="K112:L113" si="36">K113</f>
        <v>99.4</v>
      </c>
      <c r="L112" s="126">
        <f t="shared" si="36"/>
        <v>99.4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43040</v>
      </c>
      <c r="F113" s="120">
        <v>240</v>
      </c>
      <c r="G113" s="92" t="s">
        <v>19</v>
      </c>
      <c r="H113" s="122" t="s">
        <v>28</v>
      </c>
      <c r="I113" s="122"/>
      <c r="J113" s="41">
        <f>J114</f>
        <v>93.9</v>
      </c>
      <c r="K113" s="41">
        <f t="shared" si="36"/>
        <v>99.4</v>
      </c>
      <c r="L113" s="126">
        <f t="shared" si="36"/>
        <v>99.4</v>
      </c>
    </row>
    <row r="114" spans="1:53" s="15" customFormat="1" ht="55.5" customHeight="1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43040</v>
      </c>
      <c r="F114" s="233">
        <v>240</v>
      </c>
      <c r="G114" s="230" t="s">
        <v>19</v>
      </c>
      <c r="H114" s="232" t="s">
        <v>28</v>
      </c>
      <c r="I114" s="232">
        <v>910</v>
      </c>
      <c r="J114" s="138">
        <f>'Прил 2'!J90</f>
        <v>93.9</v>
      </c>
      <c r="K114" s="138">
        <f>'Прил 2'!K90</f>
        <v>99.4</v>
      </c>
      <c r="L114" s="138">
        <f>'Прил 2'!L90</f>
        <v>99.4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s="15" customFormat="1" ht="99" customHeight="1">
      <c r="A115" s="119" t="s">
        <v>204</v>
      </c>
      <c r="B115" s="91">
        <v>89</v>
      </c>
      <c r="C115" s="6">
        <v>1</v>
      </c>
      <c r="D115" s="6" t="s">
        <v>36</v>
      </c>
      <c r="E115" s="90" t="s">
        <v>205</v>
      </c>
      <c r="F115" s="6"/>
      <c r="G115" s="92"/>
      <c r="H115" s="89"/>
      <c r="I115" s="89"/>
      <c r="J115" s="41">
        <f>J116</f>
        <v>30</v>
      </c>
      <c r="K115" s="41">
        <f t="shared" ref="K115:L119" si="37">K116</f>
        <v>30</v>
      </c>
      <c r="L115" s="41">
        <f t="shared" si="37"/>
        <v>30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s="15" customFormat="1" ht="34.5" customHeight="1">
      <c r="A116" s="95" t="s">
        <v>98</v>
      </c>
      <c r="B116" s="91">
        <v>89</v>
      </c>
      <c r="C116" s="6">
        <v>1</v>
      </c>
      <c r="D116" s="6" t="s">
        <v>36</v>
      </c>
      <c r="E116" s="90" t="s">
        <v>205</v>
      </c>
      <c r="F116" s="6" t="s">
        <v>99</v>
      </c>
      <c r="G116" s="92"/>
      <c r="H116" s="89"/>
      <c r="I116" s="89"/>
      <c r="J116" s="41">
        <f>J117</f>
        <v>30</v>
      </c>
      <c r="K116" s="41">
        <f t="shared" si="37"/>
        <v>30</v>
      </c>
      <c r="L116" s="41">
        <f t="shared" si="37"/>
        <v>30</v>
      </c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</row>
    <row r="117" spans="1:53" s="15" customFormat="1" ht="21" customHeight="1">
      <c r="A117" s="95" t="s">
        <v>41</v>
      </c>
      <c r="B117" s="91">
        <v>89</v>
      </c>
      <c r="C117" s="6">
        <v>1</v>
      </c>
      <c r="D117" s="6" t="s">
        <v>36</v>
      </c>
      <c r="E117" s="90" t="s">
        <v>205</v>
      </c>
      <c r="F117" s="6" t="s">
        <v>100</v>
      </c>
      <c r="G117" s="92"/>
      <c r="H117" s="89"/>
      <c r="I117" s="89"/>
      <c r="J117" s="41">
        <f>J118</f>
        <v>30</v>
      </c>
      <c r="K117" s="41">
        <f t="shared" si="37"/>
        <v>30</v>
      </c>
      <c r="L117" s="41">
        <f t="shared" si="37"/>
        <v>30</v>
      </c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</row>
    <row r="118" spans="1:53" s="15" customFormat="1" ht="17.25" customHeight="1">
      <c r="A118" s="100" t="s">
        <v>20</v>
      </c>
      <c r="B118" s="91">
        <v>89</v>
      </c>
      <c r="C118" s="6">
        <v>1</v>
      </c>
      <c r="D118" s="6" t="s">
        <v>36</v>
      </c>
      <c r="E118" s="90" t="s">
        <v>205</v>
      </c>
      <c r="F118" s="6" t="s">
        <v>100</v>
      </c>
      <c r="G118" s="92" t="s">
        <v>19</v>
      </c>
      <c r="H118" s="89"/>
      <c r="I118" s="89"/>
      <c r="J118" s="41">
        <f>J119</f>
        <v>30</v>
      </c>
      <c r="K118" s="41">
        <f t="shared" si="37"/>
        <v>30</v>
      </c>
      <c r="L118" s="41">
        <f t="shared" si="37"/>
        <v>30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s="15" customFormat="1" ht="17.25" customHeight="1">
      <c r="A119" s="100" t="s">
        <v>55</v>
      </c>
      <c r="B119" s="91">
        <v>89</v>
      </c>
      <c r="C119" s="6">
        <v>1</v>
      </c>
      <c r="D119" s="6" t="s">
        <v>36</v>
      </c>
      <c r="E119" s="90" t="s">
        <v>205</v>
      </c>
      <c r="F119" s="6" t="s">
        <v>100</v>
      </c>
      <c r="G119" s="92" t="s">
        <v>19</v>
      </c>
      <c r="H119" s="89" t="s">
        <v>27</v>
      </c>
      <c r="I119" s="89"/>
      <c r="J119" s="41">
        <f>J120</f>
        <v>30</v>
      </c>
      <c r="K119" s="41">
        <f t="shared" si="37"/>
        <v>30</v>
      </c>
      <c r="L119" s="41">
        <f t="shared" si="37"/>
        <v>30</v>
      </c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29"/>
      <c r="AT119" s="229"/>
      <c r="AU119" s="229"/>
      <c r="AV119" s="229"/>
      <c r="AW119" s="229"/>
      <c r="AX119" s="229"/>
      <c r="AY119" s="229"/>
      <c r="AZ119" s="229"/>
      <c r="BA119" s="229"/>
    </row>
    <row r="120" spans="1:53" s="15" customFormat="1" ht="48.75" customHeight="1">
      <c r="A120" s="225" t="s">
        <v>155</v>
      </c>
      <c r="B120" s="226">
        <v>89</v>
      </c>
      <c r="C120" s="101">
        <v>1</v>
      </c>
      <c r="D120" s="101" t="s">
        <v>36</v>
      </c>
      <c r="E120" s="102" t="s">
        <v>205</v>
      </c>
      <c r="F120" s="101" t="s">
        <v>100</v>
      </c>
      <c r="G120" s="230" t="s">
        <v>19</v>
      </c>
      <c r="H120" s="117" t="s">
        <v>27</v>
      </c>
      <c r="I120" s="117">
        <v>910</v>
      </c>
      <c r="J120" s="138">
        <f>'Прил 2'!J81</f>
        <v>30</v>
      </c>
      <c r="K120" s="138">
        <f>'Прил 2'!K81</f>
        <v>30</v>
      </c>
      <c r="L120" s="138">
        <f>'Прил 2'!L81</f>
        <v>30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69.75" customHeight="1">
      <c r="A121" s="154" t="s">
        <v>224</v>
      </c>
      <c r="B121" s="123">
        <v>89</v>
      </c>
      <c r="C121" s="122" t="s">
        <v>23</v>
      </c>
      <c r="D121" s="89" t="s">
        <v>36</v>
      </c>
      <c r="E121" s="97" t="s">
        <v>51</v>
      </c>
      <c r="F121" s="89"/>
      <c r="G121" s="92"/>
      <c r="H121" s="89"/>
      <c r="I121" s="120"/>
      <c r="J121" s="41">
        <f>J124+J127</f>
        <v>131.9</v>
      </c>
      <c r="K121" s="41">
        <f t="shared" ref="K121:L121" si="38">K124+K127</f>
        <v>145.69999999999999</v>
      </c>
      <c r="L121" s="41">
        <f t="shared" si="38"/>
        <v>159.80000000000001</v>
      </c>
    </row>
    <row r="122" spans="1:53" ht="90" customHeight="1">
      <c r="A122" s="103" t="s">
        <v>101</v>
      </c>
      <c r="B122" s="123">
        <v>89</v>
      </c>
      <c r="C122" s="122" t="s">
        <v>23</v>
      </c>
      <c r="D122" s="89" t="s">
        <v>36</v>
      </c>
      <c r="E122" s="97" t="s">
        <v>51</v>
      </c>
      <c r="F122" s="89" t="s">
        <v>103</v>
      </c>
      <c r="G122" s="92"/>
      <c r="H122" s="89"/>
      <c r="I122" s="120"/>
      <c r="J122" s="41">
        <f>J123</f>
        <v>121</v>
      </c>
      <c r="K122" s="41">
        <f t="shared" ref="K122:L122" si="39">K123</f>
        <v>128</v>
      </c>
      <c r="L122" s="41">
        <f t="shared" si="39"/>
        <v>137</v>
      </c>
    </row>
    <row r="123" spans="1:53" ht="33.75" customHeight="1">
      <c r="A123" s="103" t="s">
        <v>102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 t="s">
        <v>104</v>
      </c>
      <c r="G123" s="92"/>
      <c r="H123" s="89"/>
      <c r="I123" s="120"/>
      <c r="J123" s="41">
        <f>J124</f>
        <v>121</v>
      </c>
      <c r="K123" s="41">
        <f t="shared" ref="K123:L123" si="40">K124</f>
        <v>128</v>
      </c>
      <c r="L123" s="41">
        <f t="shared" si="40"/>
        <v>137</v>
      </c>
    </row>
    <row r="124" spans="1:53" ht="16.5" customHeight="1">
      <c r="A124" s="100" t="s">
        <v>49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104</v>
      </c>
      <c r="G124" s="92" t="s">
        <v>27</v>
      </c>
      <c r="H124" s="89"/>
      <c r="I124" s="120"/>
      <c r="J124" s="41">
        <f>J125</f>
        <v>121</v>
      </c>
      <c r="K124" s="41">
        <f t="shared" ref="K124:L125" si="41">K125</f>
        <v>128</v>
      </c>
      <c r="L124" s="126">
        <f t="shared" si="41"/>
        <v>137</v>
      </c>
    </row>
    <row r="125" spans="1:53" ht="18.75" customHeight="1">
      <c r="A125" s="100" t="s">
        <v>50</v>
      </c>
      <c r="B125" s="123">
        <v>89</v>
      </c>
      <c r="C125" s="122" t="s">
        <v>23</v>
      </c>
      <c r="D125" s="89" t="s">
        <v>36</v>
      </c>
      <c r="E125" s="97" t="s">
        <v>51</v>
      </c>
      <c r="F125" s="89" t="s">
        <v>104</v>
      </c>
      <c r="G125" s="92" t="s">
        <v>27</v>
      </c>
      <c r="H125" s="89" t="s">
        <v>28</v>
      </c>
      <c r="I125" s="120"/>
      <c r="J125" s="41">
        <f>J126</f>
        <v>121</v>
      </c>
      <c r="K125" s="41">
        <f t="shared" si="41"/>
        <v>128</v>
      </c>
      <c r="L125" s="126">
        <f t="shared" si="41"/>
        <v>137</v>
      </c>
    </row>
    <row r="126" spans="1:53" s="15" customFormat="1" ht="48.75" customHeight="1">
      <c r="A126" s="225" t="s">
        <v>155</v>
      </c>
      <c r="B126" s="230">
        <v>89</v>
      </c>
      <c r="C126" s="117">
        <v>1</v>
      </c>
      <c r="D126" s="117" t="s">
        <v>36</v>
      </c>
      <c r="E126" s="148" t="s">
        <v>51</v>
      </c>
      <c r="F126" s="117" t="s">
        <v>104</v>
      </c>
      <c r="G126" s="230" t="s">
        <v>27</v>
      </c>
      <c r="H126" s="117" t="s">
        <v>28</v>
      </c>
      <c r="I126" s="117">
        <v>910</v>
      </c>
      <c r="J126" s="138">
        <f>'Прил 2'!J57</f>
        <v>121</v>
      </c>
      <c r="K126" s="138">
        <f>'Прил 2'!K57</f>
        <v>128</v>
      </c>
      <c r="L126" s="138">
        <f>'Прил 2'!L57</f>
        <v>137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84" customHeight="1">
      <c r="A127" s="103" t="s">
        <v>101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 t="s">
        <v>99</v>
      </c>
      <c r="G127" s="92"/>
      <c r="H127" s="89"/>
      <c r="I127" s="120"/>
      <c r="J127" s="41">
        <f>J128</f>
        <v>10.9</v>
      </c>
      <c r="K127" s="41">
        <f t="shared" ref="K127:L130" si="42">K128</f>
        <v>17.7</v>
      </c>
      <c r="L127" s="41">
        <f t="shared" ref="L127:L128" si="43">L128</f>
        <v>22.8</v>
      </c>
    </row>
    <row r="128" spans="1:53" ht="36.75" customHeight="1">
      <c r="A128" s="103" t="s">
        <v>102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100</v>
      </c>
      <c r="G128" s="92"/>
      <c r="H128" s="89"/>
      <c r="I128" s="120"/>
      <c r="J128" s="41">
        <f>J129</f>
        <v>10.9</v>
      </c>
      <c r="K128" s="41">
        <f t="shared" si="42"/>
        <v>17.7</v>
      </c>
      <c r="L128" s="41">
        <f t="shared" si="43"/>
        <v>22.8</v>
      </c>
    </row>
    <row r="129" spans="1:53" ht="22.5" customHeight="1">
      <c r="A129" s="100" t="s">
        <v>49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100</v>
      </c>
      <c r="G129" s="92" t="s">
        <v>27</v>
      </c>
      <c r="H129" s="89"/>
      <c r="I129" s="120"/>
      <c r="J129" s="41">
        <f>J130</f>
        <v>10.9</v>
      </c>
      <c r="K129" s="41">
        <f t="shared" si="42"/>
        <v>17.7</v>
      </c>
      <c r="L129" s="126">
        <f t="shared" si="42"/>
        <v>22.8</v>
      </c>
    </row>
    <row r="130" spans="1:53" ht="23.25" customHeight="1">
      <c r="A130" s="100" t="s">
        <v>50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100</v>
      </c>
      <c r="G130" s="92" t="s">
        <v>27</v>
      </c>
      <c r="H130" s="89" t="s">
        <v>28</v>
      </c>
      <c r="I130" s="120"/>
      <c r="J130" s="41">
        <f>J131</f>
        <v>10.9</v>
      </c>
      <c r="K130" s="41">
        <f t="shared" si="42"/>
        <v>17.7</v>
      </c>
      <c r="L130" s="126">
        <f t="shared" si="42"/>
        <v>22.8</v>
      </c>
    </row>
    <row r="131" spans="1:53" s="15" customFormat="1" ht="51" customHeight="1">
      <c r="A131" s="225" t="s">
        <v>155</v>
      </c>
      <c r="B131" s="230">
        <v>89</v>
      </c>
      <c r="C131" s="117">
        <v>1</v>
      </c>
      <c r="D131" s="117" t="s">
        <v>36</v>
      </c>
      <c r="E131" s="148" t="s">
        <v>51</v>
      </c>
      <c r="F131" s="117" t="s">
        <v>100</v>
      </c>
      <c r="G131" s="230" t="s">
        <v>27</v>
      </c>
      <c r="H131" s="117" t="s">
        <v>28</v>
      </c>
      <c r="I131" s="117">
        <v>910</v>
      </c>
      <c r="J131" s="138">
        <f>'Прил 2'!J59</f>
        <v>10.9</v>
      </c>
      <c r="K131" s="138">
        <f>'Прил 2'!K59</f>
        <v>17.7</v>
      </c>
      <c r="L131" s="138">
        <f>'Прил 2'!L59</f>
        <v>22.8</v>
      </c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F131" s="229"/>
      <c r="AG131" s="229"/>
      <c r="AH131" s="229"/>
      <c r="AI131" s="229"/>
      <c r="AJ131" s="229"/>
      <c r="AK131" s="229"/>
      <c r="AL131" s="229"/>
      <c r="AM131" s="229"/>
      <c r="AN131" s="229"/>
      <c r="AO131" s="229"/>
      <c r="AP131" s="229"/>
      <c r="AQ131" s="229"/>
      <c r="AR131" s="229"/>
      <c r="AS131" s="229"/>
      <c r="AT131" s="229"/>
      <c r="AU131" s="229"/>
      <c r="AV131" s="229"/>
      <c r="AW131" s="229"/>
      <c r="AX131" s="229"/>
      <c r="AY131" s="229"/>
      <c r="AZ131" s="229"/>
      <c r="BA131" s="229"/>
    </row>
    <row r="132" spans="1:53" ht="130.5" customHeight="1">
      <c r="A132" s="100" t="s">
        <v>133</v>
      </c>
      <c r="B132" s="88">
        <v>89</v>
      </c>
      <c r="C132" s="89" t="s">
        <v>23</v>
      </c>
      <c r="D132" s="89" t="s">
        <v>36</v>
      </c>
      <c r="E132" s="97" t="s">
        <v>42</v>
      </c>
      <c r="F132" s="89"/>
      <c r="G132" s="92"/>
      <c r="H132" s="89"/>
      <c r="I132" s="92"/>
      <c r="J132" s="41">
        <f>J135</f>
        <v>0.3</v>
      </c>
      <c r="K132" s="41">
        <f>K135</f>
        <v>0.4</v>
      </c>
      <c r="L132" s="126">
        <f>L135</f>
        <v>0.4</v>
      </c>
    </row>
    <row r="133" spans="1:53" ht="35.450000000000003" customHeight="1">
      <c r="A133" s="95" t="s">
        <v>98</v>
      </c>
      <c r="B133" s="123">
        <v>89</v>
      </c>
      <c r="C133" s="89" t="s">
        <v>23</v>
      </c>
      <c r="D133" s="89" t="s">
        <v>36</v>
      </c>
      <c r="E133" s="97" t="s">
        <v>42</v>
      </c>
      <c r="F133" s="89" t="s">
        <v>99</v>
      </c>
      <c r="G133" s="92"/>
      <c r="H133" s="89"/>
      <c r="I133" s="92"/>
      <c r="J133" s="41">
        <f>J134</f>
        <v>0.3</v>
      </c>
      <c r="K133" s="41">
        <f t="shared" ref="K133:L133" si="44">K134</f>
        <v>0.4</v>
      </c>
      <c r="L133" s="41">
        <f t="shared" si="44"/>
        <v>0.4</v>
      </c>
    </row>
    <row r="134" spans="1:53" ht="22.15" customHeight="1">
      <c r="A134" s="95" t="s">
        <v>41</v>
      </c>
      <c r="B134" s="123">
        <v>89</v>
      </c>
      <c r="C134" s="89" t="s">
        <v>23</v>
      </c>
      <c r="D134" s="89" t="s">
        <v>36</v>
      </c>
      <c r="E134" s="97" t="s">
        <v>42</v>
      </c>
      <c r="F134" s="89" t="s">
        <v>100</v>
      </c>
      <c r="G134" s="92"/>
      <c r="H134" s="89"/>
      <c r="I134" s="92"/>
      <c r="J134" s="41">
        <f>J135</f>
        <v>0.3</v>
      </c>
      <c r="K134" s="41">
        <f t="shared" ref="K134:L134" si="45">K135</f>
        <v>0.4</v>
      </c>
      <c r="L134" s="41">
        <f t="shared" si="45"/>
        <v>0.4</v>
      </c>
    </row>
    <row r="135" spans="1:53" ht="15.75">
      <c r="A135" s="100" t="s">
        <v>15</v>
      </c>
      <c r="B135" s="123">
        <v>89</v>
      </c>
      <c r="C135" s="89" t="s">
        <v>23</v>
      </c>
      <c r="D135" s="89" t="s">
        <v>36</v>
      </c>
      <c r="E135" s="97" t="s">
        <v>42</v>
      </c>
      <c r="F135" s="89" t="s">
        <v>100</v>
      </c>
      <c r="G135" s="92" t="s">
        <v>16</v>
      </c>
      <c r="H135" s="89"/>
      <c r="I135" s="92"/>
      <c r="J135" s="41">
        <f>J136</f>
        <v>0.3</v>
      </c>
      <c r="K135" s="41">
        <f t="shared" ref="K135:L136" si="46">K136</f>
        <v>0.4</v>
      </c>
      <c r="L135" s="126">
        <f t="shared" si="46"/>
        <v>0.4</v>
      </c>
    </row>
    <row r="136" spans="1:53" ht="63.75" customHeight="1">
      <c r="A136" s="100" t="s">
        <v>65</v>
      </c>
      <c r="B136" s="123">
        <v>89</v>
      </c>
      <c r="C136" s="89" t="s">
        <v>23</v>
      </c>
      <c r="D136" s="89" t="s">
        <v>36</v>
      </c>
      <c r="E136" s="97" t="s">
        <v>42</v>
      </c>
      <c r="F136" s="89" t="s">
        <v>100</v>
      </c>
      <c r="G136" s="92" t="s">
        <v>16</v>
      </c>
      <c r="H136" s="89" t="s">
        <v>17</v>
      </c>
      <c r="I136" s="92"/>
      <c r="J136" s="41">
        <f>J137</f>
        <v>0.3</v>
      </c>
      <c r="K136" s="41">
        <f t="shared" si="46"/>
        <v>0.4</v>
      </c>
      <c r="L136" s="126">
        <f t="shared" si="46"/>
        <v>0.4</v>
      </c>
    </row>
    <row r="137" spans="1:53" s="15" customFormat="1" ht="47.25">
      <c r="A137" s="225" t="s">
        <v>155</v>
      </c>
      <c r="B137" s="231">
        <v>89</v>
      </c>
      <c r="C137" s="117" t="s">
        <v>23</v>
      </c>
      <c r="D137" s="117" t="s">
        <v>36</v>
      </c>
      <c r="E137" s="148" t="s">
        <v>42</v>
      </c>
      <c r="F137" s="117" t="s">
        <v>100</v>
      </c>
      <c r="G137" s="230" t="s">
        <v>16</v>
      </c>
      <c r="H137" s="117" t="s">
        <v>17</v>
      </c>
      <c r="I137" s="230">
        <v>910</v>
      </c>
      <c r="J137" s="138">
        <f>'Прил 2'!J37</f>
        <v>0.3</v>
      </c>
      <c r="K137" s="138">
        <f>'Прил 2'!K37</f>
        <v>0.4</v>
      </c>
      <c r="L137" s="236">
        <f>'Прил 2'!L37</f>
        <v>0.4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</sheetData>
  <autoFilter ref="A7:L137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4" t="s">
        <v>215</v>
      </c>
      <c r="D1" s="254"/>
      <c r="E1" s="254"/>
    </row>
    <row r="2" spans="1:5" ht="51" customHeight="1">
      <c r="A2" s="266" t="s">
        <v>216</v>
      </c>
      <c r="B2" s="266"/>
      <c r="C2" s="266"/>
      <c r="D2" s="266"/>
      <c r="E2" s="266"/>
    </row>
    <row r="3" spans="1:5">
      <c r="A3" s="178"/>
      <c r="B3" s="182"/>
      <c r="C3" s="183"/>
      <c r="D3" s="175"/>
      <c r="E3" s="184"/>
    </row>
    <row r="4" spans="1:5" ht="21.75" customHeight="1">
      <c r="A4" s="267" t="s">
        <v>117</v>
      </c>
      <c r="B4" s="268" t="s">
        <v>183</v>
      </c>
      <c r="C4" s="267" t="s">
        <v>184</v>
      </c>
      <c r="D4" s="267"/>
      <c r="E4" s="267"/>
    </row>
    <row r="5" spans="1:5" ht="57" customHeight="1">
      <c r="A5" s="267"/>
      <c r="B5" s="268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94.785999999999646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125.97131999999965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-1938.9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-1938.9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-1938.9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2064.8713199999997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2064.8713199999997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2064.8713199999997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4" t="s">
        <v>213</v>
      </c>
      <c r="D1" s="254"/>
      <c r="E1" s="254"/>
    </row>
    <row r="2" spans="1:5">
      <c r="A2" s="269" t="s">
        <v>214</v>
      </c>
      <c r="B2" s="269"/>
      <c r="C2" s="269"/>
      <c r="D2" s="269"/>
      <c r="E2" s="269"/>
    </row>
    <row r="3" spans="1:5">
      <c r="A3" s="269"/>
      <c r="B3" s="269"/>
      <c r="C3" s="269"/>
      <c r="D3" s="269"/>
      <c r="E3" s="269"/>
    </row>
    <row r="4" spans="1:5" ht="41.25" customHeight="1">
      <c r="A4" s="269"/>
      <c r="B4" s="269"/>
      <c r="C4" s="269"/>
      <c r="D4" s="269"/>
      <c r="E4" s="269"/>
    </row>
    <row r="5" spans="1:5">
      <c r="A5" s="190"/>
      <c r="B5" s="190"/>
      <c r="C5" s="191"/>
      <c r="D5" s="188"/>
      <c r="E5" s="192"/>
    </row>
    <row r="6" spans="1:5">
      <c r="A6" s="270" t="s">
        <v>110</v>
      </c>
      <c r="B6" s="270" t="s">
        <v>185</v>
      </c>
      <c r="C6" s="272" t="s">
        <v>186</v>
      </c>
      <c r="D6" s="273"/>
      <c r="E6" s="274"/>
    </row>
    <row r="7" spans="1:5">
      <c r="A7" s="271"/>
      <c r="B7" s="271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2024-02-09T06:27:42Z</dcterms:modified>
</cp:coreProperties>
</file>